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45" windowWidth="15480" windowHeight="11640"/>
  </bookViews>
  <sheets>
    <sheet name="계산기준" sheetId="9" r:id="rId1"/>
    <sheet name="제외기준_투입물분석" sheetId="1" r:id="rId2"/>
    <sheet name="공정흐름도" sheetId="2" r:id="rId3"/>
    <sheet name="제조전단계" sheetId="3" r:id="rId4"/>
    <sheet name="제조단계" sheetId="4" r:id="rId5"/>
    <sheet name="제품수송" sheetId="5" r:id="rId6"/>
    <sheet name="폐기단계" sheetId="6" r:id="rId7"/>
    <sheet name="배출계수" sheetId="10" r:id="rId8"/>
    <sheet name="참고.에너지밀도" sheetId="8" r:id="rId9"/>
    <sheet name="참고.DB계출계수 계산법" sheetId="11" r:id="rId10"/>
  </sheets>
  <definedNames>
    <definedName name="_Order1" hidden="1">255</definedName>
    <definedName name="_Order2" hidden="1">0</definedName>
    <definedName name="Access_Button" hidden="1">"영공설비_gum_List"</definedName>
    <definedName name="AccessDatabase" hidden="1">"C:\My Documents\설비관리\영공설비.mdb"</definedName>
    <definedName name="간접DB명">배출계수!$C$3:$C$148</definedName>
    <definedName name="간접배출계수">배출계수!$C$3:$D$148</definedName>
    <definedName name="운송DB명">배출계수!#REF!</definedName>
    <definedName name="운송배출계수">배출계수!#REF!</definedName>
    <definedName name="직접DB명">배출계수!$H$3:$H$159</definedName>
    <definedName name="직접배출계수">배출계수!$H$3:$I$159</definedName>
    <definedName name="폐기DB명">배출계수!$M$3:$M$29</definedName>
    <definedName name="폐기배출계수">배출계수!$M$3:$N$29</definedName>
  </definedNames>
  <calcPr calcId="125725"/>
</workbook>
</file>

<file path=xl/calcChain.xml><?xml version="1.0" encoding="utf-8"?>
<calcChain xmlns="http://schemas.openxmlformats.org/spreadsheetml/2006/main">
  <c r="F14" i="11"/>
  <c r="F35" s="1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M32" i="6"/>
  <c r="M33"/>
  <c r="M31"/>
  <c r="M29"/>
  <c r="M30"/>
  <c r="M28"/>
  <c r="M26"/>
  <c r="M27"/>
  <c r="M25"/>
  <c r="M23"/>
  <c r="M24"/>
  <c r="M22"/>
  <c r="M21"/>
  <c r="M20"/>
  <c r="M19"/>
  <c r="M17"/>
  <c r="M18"/>
  <c r="M16"/>
  <c r="M14"/>
  <c r="M15"/>
  <c r="M13"/>
  <c r="M8"/>
  <c r="M9"/>
  <c r="M7"/>
  <c r="M5"/>
  <c r="M6"/>
  <c r="M4"/>
  <c r="H17" i="5"/>
  <c r="H16"/>
  <c r="G17"/>
  <c r="G16"/>
  <c r="T45" i="4"/>
  <c r="T40"/>
  <c r="T39"/>
  <c r="T38"/>
  <c r="T24"/>
  <c r="T22" i="3"/>
  <c r="S22"/>
  <c r="Q22"/>
  <c r="T20"/>
  <c r="S20"/>
  <c r="Q20"/>
  <c r="T16"/>
  <c r="S16"/>
  <c r="Q16"/>
  <c r="T15"/>
  <c r="T14"/>
  <c r="T9"/>
  <c r="T8"/>
  <c r="T7"/>
  <c r="T6"/>
  <c r="S15"/>
  <c r="S14"/>
  <c r="Q15"/>
  <c r="Q14"/>
  <c r="S9" l="1"/>
  <c r="Q9"/>
  <c r="S8"/>
  <c r="Q8"/>
  <c r="S7"/>
  <c r="Q7"/>
  <c r="S6"/>
  <c r="Q6"/>
  <c r="N10"/>
  <c r="V10" s="1"/>
  <c r="X10" s="1"/>
  <c r="N6"/>
  <c r="V6" s="1"/>
  <c r="X6" s="1"/>
  <c r="N20"/>
  <c r="N16" s="1"/>
  <c r="V16" s="1"/>
  <c r="X16" s="1"/>
  <c r="F14" i="1"/>
  <c r="F17" i="5"/>
  <c r="D17"/>
  <c r="F16"/>
  <c r="D16"/>
  <c r="S45" i="4"/>
  <c r="Q45"/>
  <c r="S40"/>
  <c r="Q40"/>
  <c r="R39"/>
  <c r="P39"/>
  <c r="S39"/>
  <c r="Q39"/>
  <c r="S38"/>
  <c r="Q38"/>
  <c r="S24"/>
  <c r="Q24"/>
  <c r="N25"/>
  <c r="N26"/>
  <c r="N27"/>
  <c r="N28"/>
  <c r="N29"/>
  <c r="N30"/>
  <c r="N31"/>
  <c r="N32"/>
  <c r="N33"/>
  <c r="N34"/>
  <c r="N37"/>
  <c r="N24"/>
  <c r="E39"/>
  <c r="E38"/>
  <c r="F37"/>
  <c r="F36"/>
  <c r="N36" s="1"/>
  <c r="F35"/>
  <c r="N35" s="1"/>
  <c r="F34"/>
  <c r="E19" i="1"/>
  <c r="F19" s="1"/>
  <c r="F20" s="1"/>
  <c r="D22"/>
  <c r="E20" s="1"/>
  <c r="F5"/>
  <c r="F6" s="1"/>
  <c r="F7" s="1"/>
  <c r="F8" s="1"/>
  <c r="F9" s="1"/>
  <c r="F10" s="1"/>
  <c r="F11" s="1"/>
  <c r="E6"/>
  <c r="E7"/>
  <c r="E9"/>
  <c r="E10"/>
  <c r="E11"/>
  <c r="E13"/>
  <c r="E14"/>
  <c r="E5"/>
  <c r="D15"/>
  <c r="E8" s="1"/>
  <c r="C25" i="9"/>
  <c r="C24"/>
  <c r="C9"/>
  <c r="C8"/>
  <c r="C10" s="1"/>
  <c r="F31" i="6"/>
  <c r="F25"/>
  <c r="F19"/>
  <c r="F7"/>
  <c r="B9" i="5"/>
  <c r="J4"/>
  <c r="B10" s="1"/>
  <c r="C4"/>
  <c r="C6" s="1"/>
  <c r="D4"/>
  <c r="D6" s="1"/>
  <c r="E4"/>
  <c r="E6" s="1"/>
  <c r="F4"/>
  <c r="F6" s="1"/>
  <c r="G4"/>
  <c r="G6" s="1"/>
  <c r="H4"/>
  <c r="I4"/>
  <c r="I6" s="1"/>
  <c r="B4"/>
  <c r="B6" s="1"/>
  <c r="C13" i="4"/>
  <c r="D4" s="1"/>
  <c r="E14"/>
  <c r="N14" i="3" l="1"/>
  <c r="V14" s="1"/>
  <c r="X14" s="1"/>
  <c r="V20"/>
  <c r="X20" s="1"/>
  <c r="N22"/>
  <c r="V22" s="1"/>
  <c r="X22" s="1"/>
  <c r="V8"/>
  <c r="X8" s="1"/>
  <c r="N13"/>
  <c r="N9"/>
  <c r="V9" s="1"/>
  <c r="X9" s="1"/>
  <c r="N15"/>
  <c r="V15" s="1"/>
  <c r="X15" s="1"/>
  <c r="N11"/>
  <c r="N7"/>
  <c r="V7" s="1"/>
  <c r="X7" s="1"/>
  <c r="X23" s="1"/>
  <c r="N21"/>
  <c r="N12"/>
  <c r="N8"/>
  <c r="V24" i="4"/>
  <c r="X24" s="1"/>
  <c r="F41"/>
  <c r="E12" i="1"/>
  <c r="F12" s="1"/>
  <c r="F13" s="1"/>
  <c r="E21"/>
  <c r="F21" s="1"/>
  <c r="F44" i="4"/>
  <c r="N44" s="1"/>
  <c r="D3"/>
  <c r="E3" s="1"/>
  <c r="D11"/>
  <c r="D9"/>
  <c r="D7"/>
  <c r="D5"/>
  <c r="D12"/>
  <c r="D10"/>
  <c r="D8"/>
  <c r="D6"/>
  <c r="M34" i="6"/>
  <c r="N34" s="1"/>
  <c r="B12" i="5"/>
  <c r="G11" s="1"/>
  <c r="I11" s="1"/>
  <c r="B17" s="1"/>
  <c r="H6"/>
  <c r="K6" s="1"/>
  <c r="G10" s="1"/>
  <c r="E4" i="4"/>
  <c r="E5" s="1"/>
  <c r="E6" s="1"/>
  <c r="D147" i="10"/>
  <c r="D140"/>
  <c r="D138"/>
  <c r="E7" i="4" l="1"/>
  <c r="E8" s="1"/>
  <c r="E9" s="1"/>
  <c r="E10" s="1"/>
  <c r="E11" s="1"/>
  <c r="E12" s="1"/>
  <c r="F45"/>
  <c r="N45" s="1"/>
  <c r="V45" s="1"/>
  <c r="X45" s="1"/>
  <c r="D14"/>
  <c r="F14" s="1"/>
  <c r="I10" i="5"/>
  <c r="B16" s="1"/>
  <c r="C18" i="4"/>
  <c r="F40" s="1"/>
  <c r="N40" s="1"/>
  <c r="V40" s="1"/>
  <c r="X40" s="1"/>
  <c r="C17"/>
  <c r="F39" s="1"/>
  <c r="N39" s="1"/>
  <c r="C16"/>
  <c r="F38" s="1"/>
  <c r="N38" s="1"/>
  <c r="V38" s="1"/>
  <c r="X38" s="1"/>
  <c r="H18" i="5" l="1"/>
  <c r="U39" i="4"/>
  <c r="V39"/>
  <c r="X39" l="1"/>
  <c r="X46" s="1"/>
</calcChain>
</file>

<file path=xl/sharedStrings.xml><?xml version="1.0" encoding="utf-8"?>
<sst xmlns="http://schemas.openxmlformats.org/spreadsheetml/2006/main" count="1441" uniqueCount="667">
  <si>
    <t>비율</t>
    <phoneticPr fontId="2" type="noConversion"/>
  </si>
  <si>
    <t xml:space="preserve">구분 </t>
  </si>
  <si>
    <t xml:space="preserve">물질명 </t>
  </si>
  <si>
    <t xml:space="preserve">투입량(g) </t>
  </si>
  <si>
    <t xml:space="preserve">라벤더향 </t>
  </si>
  <si>
    <t xml:space="preserve">계면활성제1 </t>
  </si>
  <si>
    <t xml:space="preserve">계면활성제2 </t>
  </si>
  <si>
    <t xml:space="preserve">상수 </t>
  </si>
  <si>
    <t xml:space="preserve">유화제 </t>
  </si>
  <si>
    <t xml:space="preserve">약품2 </t>
  </si>
  <si>
    <t xml:space="preserve">잉크 </t>
  </si>
  <si>
    <t xml:space="preserve">인삼추출물 </t>
  </si>
  <si>
    <t xml:space="preserve">필터 </t>
  </si>
  <si>
    <t>누적비율</t>
    <phoneticPr fontId="2" type="noConversion"/>
  </si>
  <si>
    <t>펌프캡</t>
    <phoneticPr fontId="2" type="noConversion"/>
  </si>
  <si>
    <t>용기</t>
    <phoneticPr fontId="2" type="noConversion"/>
  </si>
  <si>
    <t>한국석유공사</t>
    <phoneticPr fontId="2" type="noConversion"/>
  </si>
  <si>
    <t>값</t>
    <phoneticPr fontId="2" type="noConversion"/>
  </si>
  <si>
    <t>구분</t>
    <phoneticPr fontId="2" type="noConversion"/>
  </si>
  <si>
    <t>출처</t>
    <phoneticPr fontId="2" type="noConversion"/>
  </si>
  <si>
    <t>*경유 밀도(kg/L)</t>
    <phoneticPr fontId="9" type="noConversion"/>
  </si>
  <si>
    <t>*등유 밀도(kg/L)</t>
    <phoneticPr fontId="9" type="noConversion"/>
  </si>
  <si>
    <t>*벙커 C유(kg/L)</t>
    <phoneticPr fontId="9" type="noConversion"/>
  </si>
  <si>
    <t>*LPG 밀도(kg/L)</t>
    <phoneticPr fontId="9" type="noConversion"/>
  </si>
  <si>
    <t>*중유밀도(kg/L)</t>
    <phoneticPr fontId="9" type="noConversion"/>
  </si>
  <si>
    <t>*휘발유밀도(kg/L)</t>
    <phoneticPr fontId="9" type="noConversion"/>
  </si>
  <si>
    <r>
      <t>*LNG 밀도(kg/Nm</t>
    </r>
    <r>
      <rPr>
        <vertAlign val="superscript"/>
        <sz val="10"/>
        <color indexed="8"/>
        <rFont val="맑은 고딕"/>
        <family val="3"/>
        <charset val="129"/>
        <scheme val="minor"/>
      </rPr>
      <t>3</t>
    </r>
    <r>
      <rPr>
        <sz val="10"/>
        <color indexed="8"/>
        <rFont val="맑은 고딕"/>
        <family val="3"/>
        <charset val="129"/>
        <scheme val="minor"/>
      </rPr>
      <t>)</t>
    </r>
    <phoneticPr fontId="9" type="noConversion"/>
  </si>
  <si>
    <t>한국가스공사</t>
    <phoneticPr fontId="2" type="noConversion"/>
  </si>
  <si>
    <t>에너지 종류별 밀도</t>
    <phoneticPr fontId="2" type="noConversion"/>
  </si>
  <si>
    <t>제품</t>
    <phoneticPr fontId="2" type="noConversion"/>
  </si>
  <si>
    <t>용기</t>
    <phoneticPr fontId="2" type="noConversion"/>
  </si>
  <si>
    <t>펌프캡</t>
    <phoneticPr fontId="2" type="noConversion"/>
  </si>
  <si>
    <t>출하종이상자</t>
    <phoneticPr fontId="2" type="noConversion"/>
  </si>
  <si>
    <t>출하상자칸막이</t>
    <phoneticPr fontId="2" type="noConversion"/>
  </si>
  <si>
    <t>원료물질</t>
  </si>
  <si>
    <t>명칭</t>
  </si>
  <si>
    <t>배출계수</t>
  </si>
  <si>
    <t>단위</t>
  </si>
  <si>
    <t>연료</t>
  </si>
  <si>
    <t>산업영역</t>
  </si>
  <si>
    <t>폐기</t>
  </si>
  <si>
    <t>수송</t>
  </si>
  <si>
    <t>단위</t>
    <phoneticPr fontId="9" type="noConversion"/>
  </si>
  <si>
    <t>기초화학물질</t>
  </si>
  <si>
    <r>
      <t>kg CO</t>
    </r>
    <r>
      <rPr>
        <vertAlign val="subscript"/>
        <sz val="10"/>
        <color indexed="8"/>
        <rFont val="맑은 고딕"/>
        <family val="3"/>
        <charset val="129"/>
        <scheme val="minor"/>
      </rPr>
      <t>2</t>
    </r>
    <r>
      <rPr>
        <sz val="10"/>
        <color indexed="8"/>
        <rFont val="맑은 고딕"/>
        <family val="3"/>
        <charset val="129"/>
        <scheme val="minor"/>
      </rPr>
      <t xml:space="preserve"> / kg</t>
    </r>
  </si>
  <si>
    <t>경유</t>
  </si>
  <si>
    <r>
      <t>kgCO</t>
    </r>
    <r>
      <rPr>
        <vertAlign val="subscript"/>
        <sz val="10"/>
        <color indexed="8"/>
        <rFont val="맑은 고딕"/>
        <family val="3"/>
        <charset val="129"/>
      </rPr>
      <t>2</t>
    </r>
    <r>
      <rPr>
        <sz val="10"/>
        <color indexed="8"/>
        <rFont val="맑은 고딕"/>
        <family val="3"/>
        <charset val="129"/>
      </rPr>
      <t>/L</t>
    </r>
  </si>
  <si>
    <t>소각</t>
  </si>
  <si>
    <t>폐목 소각</t>
  </si>
  <si>
    <r>
      <t>kg CO</t>
    </r>
    <r>
      <rPr>
        <vertAlign val="subscript"/>
        <sz val="10"/>
        <color indexed="8"/>
        <rFont val="맑은 고딕"/>
        <family val="3"/>
        <charset val="129"/>
      </rPr>
      <t>2</t>
    </r>
    <r>
      <rPr>
        <sz val="10"/>
        <color indexed="8"/>
        <rFont val="맑은 고딕"/>
        <family val="3"/>
        <charset val="129"/>
      </rPr>
      <t xml:space="preserve"> / kg</t>
    </r>
  </si>
  <si>
    <t>육상수송</t>
  </si>
  <si>
    <t>트럭</t>
  </si>
  <si>
    <t>폐지 소각</t>
  </si>
  <si>
    <t>해상수송</t>
  </si>
  <si>
    <t>내항선(벌크)</t>
    <phoneticPr fontId="9" type="noConversion"/>
  </si>
  <si>
    <t>혼합폐플라스틱 소각</t>
    <phoneticPr fontId="9" type="noConversion"/>
  </si>
  <si>
    <t>외항선(벌크)</t>
  </si>
  <si>
    <t>폐고무 소각</t>
  </si>
  <si>
    <t>외항선(컨테이너)</t>
  </si>
  <si>
    <t>폐유리 소각</t>
  </si>
  <si>
    <t>외항선(탱커)</t>
  </si>
  <si>
    <t>폐금속 소각</t>
    <phoneticPr fontId="9" type="noConversion"/>
  </si>
  <si>
    <t>항공수송</t>
  </si>
  <si>
    <t>항공</t>
  </si>
  <si>
    <t>일반폐기물 소각</t>
    <phoneticPr fontId="9" type="noConversion"/>
  </si>
  <si>
    <t>지정폐기물 소각</t>
    <phoneticPr fontId="9" type="noConversion"/>
  </si>
  <si>
    <t>매립</t>
    <phoneticPr fontId="9" type="noConversion"/>
  </si>
  <si>
    <t>폐목 매립</t>
  </si>
  <si>
    <t>국내무연탄</t>
    <phoneticPr fontId="9" type="noConversion"/>
  </si>
  <si>
    <r>
      <t>kgCO</t>
    </r>
    <r>
      <rPr>
        <vertAlign val="subscript"/>
        <sz val="10"/>
        <color indexed="8"/>
        <rFont val="맑은 고딕"/>
        <family val="3"/>
        <charset val="129"/>
      </rPr>
      <t>2</t>
    </r>
    <r>
      <rPr>
        <sz val="10"/>
        <color indexed="8"/>
        <rFont val="맑은 고딕"/>
        <family val="3"/>
        <charset val="129"/>
      </rPr>
      <t xml:space="preserve"> /kg</t>
    </r>
  </si>
  <si>
    <t>폐지 매립</t>
  </si>
  <si>
    <t>혼합폐플라스틱 매립</t>
  </si>
  <si>
    <t>폐유리 매립</t>
  </si>
  <si>
    <t>폐콘크리트 매립</t>
  </si>
  <si>
    <t>유해폐기물 매립</t>
  </si>
  <si>
    <t>폐금속 매립</t>
    <phoneticPr fontId="9" type="noConversion"/>
  </si>
  <si>
    <t>비활성물질 위생매립</t>
  </si>
  <si>
    <t>휘발유</t>
  </si>
  <si>
    <t>생활폐기물 위생매립</t>
  </si>
  <si>
    <t>재활용</t>
  </si>
  <si>
    <t>폐목 재활용</t>
    <phoneticPr fontId="9" type="noConversion"/>
  </si>
  <si>
    <t>폐골판지 재활용</t>
  </si>
  <si>
    <t>폐지 재활용</t>
    <phoneticPr fontId="9" type="noConversion"/>
  </si>
  <si>
    <t>혼합폐플라스틱 재활용</t>
  </si>
  <si>
    <t xml:space="preserve">폐유리 재활용 </t>
  </si>
  <si>
    <t>폐콘크리트 재활용</t>
  </si>
  <si>
    <t>폐철금속 재활용</t>
  </si>
  <si>
    <t>폐비철금속 재활용</t>
  </si>
  <si>
    <t>B-A</t>
    <phoneticPr fontId="9" type="noConversion"/>
  </si>
  <si>
    <t>폐유 재활용</t>
    <phoneticPr fontId="9" type="noConversion"/>
  </si>
  <si>
    <t>기타</t>
    <phoneticPr fontId="9" type="noConversion"/>
  </si>
  <si>
    <t>폐수처리</t>
    <phoneticPr fontId="9" type="noConversion"/>
  </si>
  <si>
    <t>B-B</t>
    <phoneticPr fontId="9" type="noConversion"/>
  </si>
  <si>
    <t>B-C</t>
    <phoneticPr fontId="9" type="noConversion"/>
  </si>
  <si>
    <r>
      <t>kgCO</t>
    </r>
    <r>
      <rPr>
        <vertAlign val="subscript"/>
        <sz val="10"/>
        <color indexed="8"/>
        <rFont val="맑은 고딕"/>
        <family val="3"/>
        <charset val="129"/>
      </rPr>
      <t>2</t>
    </r>
    <r>
      <rPr>
        <sz val="10"/>
        <color indexed="8"/>
        <rFont val="맑은 고딕"/>
        <family val="3"/>
        <charset val="129"/>
      </rPr>
      <t>/kg</t>
    </r>
    <phoneticPr fontId="9" type="noConversion"/>
  </si>
  <si>
    <r>
      <t>kgCO</t>
    </r>
    <r>
      <rPr>
        <vertAlign val="subscript"/>
        <sz val="10"/>
        <color indexed="8"/>
        <rFont val="맑은 고딕"/>
        <family val="3"/>
        <charset val="129"/>
      </rPr>
      <t>2</t>
    </r>
    <r>
      <rPr>
        <sz val="10"/>
        <color indexed="8"/>
        <rFont val="맑은 고딕"/>
        <family val="3"/>
        <charset val="129"/>
      </rPr>
      <t>/Nm</t>
    </r>
    <r>
      <rPr>
        <vertAlign val="superscript"/>
        <sz val="10"/>
        <color indexed="8"/>
        <rFont val="맑은 고딕"/>
        <family val="3"/>
        <charset val="129"/>
      </rPr>
      <t>3</t>
    </r>
  </si>
  <si>
    <t>건축자재</t>
  </si>
  <si>
    <r>
      <t>kg CO</t>
    </r>
    <r>
      <rPr>
        <vertAlign val="subscript"/>
        <sz val="10"/>
        <color indexed="8"/>
        <rFont val="맑은 고딕"/>
        <family val="3"/>
        <charset val="129"/>
        <scheme val="minor"/>
      </rPr>
      <t xml:space="preserve">2 / </t>
    </r>
    <r>
      <rPr>
        <sz val="10"/>
        <color indexed="8"/>
        <rFont val="맑은 고딕"/>
        <family val="3"/>
        <charset val="129"/>
        <scheme val="minor"/>
      </rPr>
      <t>m</t>
    </r>
    <r>
      <rPr>
        <vertAlign val="superscript"/>
        <sz val="10"/>
        <color indexed="8"/>
        <rFont val="맑은 고딕"/>
        <family val="3"/>
        <charset val="129"/>
        <scheme val="minor"/>
      </rPr>
      <t>3</t>
    </r>
    <r>
      <rPr>
        <sz val="10"/>
        <color indexed="8"/>
        <rFont val="맑은 고딕"/>
        <family val="3"/>
        <charset val="129"/>
        <scheme val="minor"/>
      </rPr>
      <t xml:space="preserve"> </t>
    </r>
  </si>
  <si>
    <r>
      <t>kgCO</t>
    </r>
    <r>
      <rPr>
        <vertAlign val="subscript"/>
        <sz val="10"/>
        <color indexed="8"/>
        <rFont val="맑은 고딕"/>
        <family val="3"/>
        <charset val="129"/>
      </rPr>
      <t>2</t>
    </r>
    <r>
      <rPr>
        <sz val="10"/>
        <color indexed="8"/>
        <rFont val="맑은 고딕"/>
        <family val="3"/>
        <charset val="129"/>
      </rPr>
      <t>/Nm</t>
    </r>
    <r>
      <rPr>
        <vertAlign val="superscript"/>
        <sz val="10"/>
        <color indexed="8"/>
        <rFont val="맑은 고딕"/>
        <family val="3"/>
        <charset val="129"/>
      </rPr>
      <t>3</t>
    </r>
    <phoneticPr fontId="9" type="noConversion"/>
  </si>
  <si>
    <t>LPG</t>
    <phoneticPr fontId="9" type="noConversion"/>
  </si>
  <si>
    <t>건축자재</t>
    <phoneticPr fontId="9" type="noConversion"/>
  </si>
  <si>
    <t>고무</t>
  </si>
  <si>
    <t>금속</t>
  </si>
  <si>
    <t>kgCO2/Nm3</t>
    <phoneticPr fontId="9" type="noConversion"/>
  </si>
  <si>
    <t>보일러 등유</t>
    <phoneticPr fontId="9" type="noConversion"/>
  </si>
  <si>
    <t>금속</t>
    <phoneticPr fontId="9" type="noConversion"/>
  </si>
  <si>
    <t>전기부품</t>
    <phoneticPr fontId="9" type="noConversion"/>
  </si>
  <si>
    <t>수입무연탄</t>
    <phoneticPr fontId="9" type="noConversion"/>
  </si>
  <si>
    <r>
      <t>kg CO</t>
    </r>
    <r>
      <rPr>
        <vertAlign val="subscript"/>
        <sz val="10"/>
        <color indexed="8"/>
        <rFont val="맑은 고딕"/>
        <family val="3"/>
        <charset val="129"/>
        <scheme val="minor"/>
      </rPr>
      <t>2</t>
    </r>
    <r>
      <rPr>
        <sz val="10"/>
        <color indexed="8"/>
        <rFont val="맑은 고딕"/>
        <family val="3"/>
        <charset val="129"/>
        <scheme val="minor"/>
      </rPr>
      <t xml:space="preserve"> / kg</t>
    </r>
    <phoneticPr fontId="9" type="noConversion"/>
  </si>
  <si>
    <r>
      <t>kg CO</t>
    </r>
    <r>
      <rPr>
        <vertAlign val="subscript"/>
        <sz val="10"/>
        <color indexed="8"/>
        <rFont val="맑은 고딕"/>
        <family val="3"/>
        <charset val="129"/>
        <scheme val="minor"/>
      </rPr>
      <t>2</t>
    </r>
    <r>
      <rPr>
        <sz val="10"/>
        <color indexed="8"/>
        <rFont val="맑은 고딕"/>
        <family val="3"/>
        <charset val="129"/>
        <scheme val="minor"/>
      </rPr>
      <t xml:space="preserve"> / 개</t>
    </r>
  </si>
  <si>
    <t>나프타</t>
    <phoneticPr fontId="9" type="noConversion"/>
  </si>
  <si>
    <t>석유코크스</t>
    <phoneticPr fontId="9" type="noConversion"/>
  </si>
  <si>
    <t>실내등유</t>
    <phoneticPr fontId="9" type="noConversion"/>
  </si>
  <si>
    <t>유연탄</t>
    <phoneticPr fontId="9" type="noConversion"/>
  </si>
  <si>
    <t>kgCO2/kg</t>
  </si>
  <si>
    <t>코크스</t>
    <phoneticPr fontId="9" type="noConversion"/>
  </si>
  <si>
    <r>
      <t>kg CO</t>
    </r>
    <r>
      <rPr>
        <vertAlign val="subscript"/>
        <sz val="10"/>
        <color indexed="8"/>
        <rFont val="맑은 고딕"/>
        <family val="3"/>
        <charset val="129"/>
        <scheme val="minor"/>
      </rPr>
      <t>2</t>
    </r>
    <r>
      <rPr>
        <sz val="10"/>
        <color indexed="8"/>
        <rFont val="맑은 고딕"/>
        <family val="3"/>
        <charset val="129"/>
        <scheme val="minor"/>
      </rPr>
      <t xml:space="preserve"> /개</t>
    </r>
  </si>
  <si>
    <t>펄프.종이</t>
  </si>
  <si>
    <t>아스팔트</t>
    <phoneticPr fontId="9" type="noConversion"/>
  </si>
  <si>
    <r>
      <t>kgCO</t>
    </r>
    <r>
      <rPr>
        <vertAlign val="subscript"/>
        <sz val="10"/>
        <color indexed="8"/>
        <rFont val="맑은 고딕"/>
        <family val="3"/>
        <charset val="129"/>
      </rPr>
      <t>2</t>
    </r>
    <r>
      <rPr>
        <sz val="10"/>
        <color indexed="8"/>
        <rFont val="맑은 고딕"/>
        <family val="3"/>
        <charset val="129"/>
      </rPr>
      <t>/kg</t>
    </r>
  </si>
  <si>
    <t>윤활유</t>
    <phoneticPr fontId="9" type="noConversion"/>
  </si>
  <si>
    <t>항공유</t>
    <phoneticPr fontId="9" type="noConversion"/>
  </si>
  <si>
    <t>포클랜드 시멘트 생산</t>
    <phoneticPr fontId="9" type="noConversion"/>
  </si>
  <si>
    <r>
      <t>kg CO</t>
    </r>
    <r>
      <rPr>
        <vertAlign val="subscript"/>
        <sz val="10"/>
        <color theme="1"/>
        <rFont val="맑은 고딕"/>
        <family val="3"/>
        <charset val="129"/>
        <scheme val="minor"/>
      </rPr>
      <t>2</t>
    </r>
    <r>
      <rPr>
        <sz val="10"/>
        <color theme="1"/>
        <rFont val="맑은 고딕"/>
        <family val="3"/>
        <charset val="129"/>
        <scheme val="minor"/>
      </rPr>
      <t>/kg clinker</t>
    </r>
    <phoneticPr fontId="9" type="noConversion"/>
  </si>
  <si>
    <r>
      <t>kg CO</t>
    </r>
    <r>
      <rPr>
        <vertAlign val="subscript"/>
        <sz val="10"/>
        <color theme="1"/>
        <rFont val="맑은 고딕"/>
        <family val="3"/>
        <charset val="129"/>
        <scheme val="minor"/>
      </rPr>
      <t>2</t>
    </r>
    <r>
      <rPr>
        <sz val="10"/>
        <color theme="1"/>
        <rFont val="맑은 고딕"/>
        <family val="3"/>
        <charset val="129"/>
        <scheme val="minor"/>
      </rPr>
      <t>/kg cement</t>
    </r>
    <phoneticPr fontId="9" type="noConversion"/>
  </si>
  <si>
    <t>플라스틱</t>
  </si>
  <si>
    <r>
      <t>kg CO</t>
    </r>
    <r>
      <rPr>
        <vertAlign val="subscript"/>
        <sz val="10"/>
        <rFont val="맑은 고딕"/>
        <family val="3"/>
        <charset val="129"/>
        <scheme val="minor"/>
      </rPr>
      <t>2</t>
    </r>
    <r>
      <rPr>
        <sz val="10"/>
        <rFont val="맑은 고딕"/>
        <family val="3"/>
        <charset val="129"/>
        <scheme val="minor"/>
      </rPr>
      <t xml:space="preserve"> / kg</t>
    </r>
  </si>
  <si>
    <t>생석회 생산</t>
    <phoneticPr fontId="9" type="noConversion"/>
  </si>
  <si>
    <r>
      <t>kg CO</t>
    </r>
    <r>
      <rPr>
        <vertAlign val="subscript"/>
        <sz val="10"/>
        <color theme="1"/>
        <rFont val="맑은 고딕"/>
        <family val="3"/>
        <charset val="129"/>
        <scheme val="minor"/>
      </rPr>
      <t>2</t>
    </r>
    <r>
      <rPr>
        <sz val="10"/>
        <color theme="1"/>
        <rFont val="맑은 고딕"/>
        <family val="3"/>
        <charset val="129"/>
        <scheme val="minor"/>
      </rPr>
      <t>/kg calcium lime</t>
    </r>
    <phoneticPr fontId="9" type="noConversion"/>
  </si>
  <si>
    <r>
      <t>kg CO</t>
    </r>
    <r>
      <rPr>
        <vertAlign val="subscript"/>
        <sz val="10"/>
        <color theme="1"/>
        <rFont val="맑은 고딕"/>
        <family val="3"/>
        <charset val="129"/>
        <scheme val="minor"/>
      </rPr>
      <t>2</t>
    </r>
    <r>
      <rPr>
        <sz val="10"/>
        <color theme="1"/>
        <rFont val="맑은 고딕"/>
        <family val="3"/>
        <charset val="129"/>
        <scheme val="minor"/>
      </rPr>
      <t>/kg dolomtitc lime</t>
    </r>
    <phoneticPr fontId="9" type="noConversion"/>
  </si>
  <si>
    <t>석회석 및 백운석 사용</t>
    <phoneticPr fontId="9" type="noConversion"/>
  </si>
  <si>
    <r>
      <t>lime stone(/kg CaCO</t>
    </r>
    <r>
      <rPr>
        <vertAlign val="subscript"/>
        <sz val="10"/>
        <color theme="1"/>
        <rFont val="맑은 고딕"/>
        <family val="3"/>
        <charset val="129"/>
        <scheme val="minor"/>
      </rPr>
      <t>3</t>
    </r>
    <r>
      <rPr>
        <sz val="10"/>
        <color theme="1"/>
        <rFont val="맑은 고딕"/>
        <family val="3"/>
        <charset val="129"/>
        <scheme val="minor"/>
      </rPr>
      <t>)</t>
    </r>
    <phoneticPr fontId="9" type="noConversion"/>
  </si>
  <si>
    <r>
      <t>kg CO</t>
    </r>
    <r>
      <rPr>
        <vertAlign val="subscript"/>
        <sz val="10"/>
        <color theme="1"/>
        <rFont val="맑은 고딕"/>
        <family val="3"/>
        <charset val="129"/>
        <scheme val="minor"/>
      </rPr>
      <t>2</t>
    </r>
    <r>
      <rPr>
        <sz val="10"/>
        <color theme="1"/>
        <rFont val="맑은 고딕"/>
        <family val="3"/>
        <charset val="129"/>
        <scheme val="minor"/>
      </rPr>
      <t>/kg CaCO</t>
    </r>
    <r>
      <rPr>
        <vertAlign val="subscript"/>
        <sz val="10"/>
        <color theme="1"/>
        <rFont val="맑은 고딕"/>
        <family val="3"/>
        <charset val="129"/>
        <scheme val="minor"/>
      </rPr>
      <t>3</t>
    </r>
    <phoneticPr fontId="9" type="noConversion"/>
  </si>
  <si>
    <r>
      <t>dolomite(kg MgCO</t>
    </r>
    <r>
      <rPr>
        <vertAlign val="subscript"/>
        <sz val="10"/>
        <color theme="1"/>
        <rFont val="맑은 고딕"/>
        <family val="3"/>
        <charset val="129"/>
        <scheme val="minor"/>
      </rPr>
      <t>3</t>
    </r>
    <r>
      <rPr>
        <sz val="10"/>
        <color theme="1"/>
        <rFont val="맑은 고딕"/>
        <family val="3"/>
        <charset val="129"/>
        <scheme val="minor"/>
      </rPr>
      <t>)</t>
    </r>
    <phoneticPr fontId="9" type="noConversion"/>
  </si>
  <si>
    <r>
      <t>kg CO</t>
    </r>
    <r>
      <rPr>
        <vertAlign val="subscript"/>
        <sz val="10"/>
        <color theme="1"/>
        <rFont val="맑은 고딕"/>
        <family val="3"/>
        <charset val="129"/>
        <scheme val="minor"/>
      </rPr>
      <t>2</t>
    </r>
    <r>
      <rPr>
        <sz val="10"/>
        <color theme="1"/>
        <rFont val="맑은 고딕"/>
        <family val="3"/>
        <charset val="129"/>
        <scheme val="minor"/>
      </rPr>
      <t>/kg MgCO</t>
    </r>
    <r>
      <rPr>
        <vertAlign val="subscript"/>
        <sz val="10"/>
        <color theme="1"/>
        <rFont val="맑은 고딕"/>
        <family val="3"/>
        <charset val="129"/>
        <scheme val="minor"/>
      </rPr>
      <t>3</t>
    </r>
    <phoneticPr fontId="9" type="noConversion"/>
  </si>
  <si>
    <t>소다회 생산 및 사용</t>
    <phoneticPr fontId="9" type="noConversion"/>
  </si>
  <si>
    <t>soda ash 생산(/kg trona)</t>
    <phoneticPr fontId="9" type="noConversion"/>
  </si>
  <si>
    <r>
      <t>kg CO</t>
    </r>
    <r>
      <rPr>
        <vertAlign val="subscript"/>
        <sz val="10"/>
        <color theme="1"/>
        <rFont val="맑은 고딕"/>
        <family val="3"/>
        <charset val="129"/>
        <scheme val="minor"/>
      </rPr>
      <t>2</t>
    </r>
    <r>
      <rPr>
        <sz val="10"/>
        <color theme="1"/>
        <rFont val="맑은 고딕"/>
        <family val="3"/>
        <charset val="129"/>
        <scheme val="minor"/>
      </rPr>
      <t>/kg trona</t>
    </r>
    <phoneticPr fontId="9" type="noConversion"/>
  </si>
  <si>
    <t>soda ash 사용(/kg)</t>
    <phoneticPr fontId="9" type="noConversion"/>
  </si>
  <si>
    <r>
      <t>kg CO</t>
    </r>
    <r>
      <rPr>
        <vertAlign val="subscript"/>
        <sz val="10"/>
        <color theme="1"/>
        <rFont val="맑은 고딕"/>
        <family val="3"/>
        <charset val="129"/>
        <scheme val="minor"/>
      </rPr>
      <t>2</t>
    </r>
    <r>
      <rPr>
        <sz val="10"/>
        <color theme="1"/>
        <rFont val="맑은 고딕"/>
        <family val="3"/>
        <charset val="129"/>
        <scheme val="minor"/>
      </rPr>
      <t>/kg soda ash</t>
    </r>
    <phoneticPr fontId="9" type="noConversion"/>
  </si>
  <si>
    <t>암모니아 생산</t>
    <phoneticPr fontId="9" type="noConversion"/>
  </si>
  <si>
    <t>ammonia(/kg/C)</t>
    <phoneticPr fontId="9" type="noConversion"/>
  </si>
  <si>
    <r>
      <t>kg CO</t>
    </r>
    <r>
      <rPr>
        <vertAlign val="subscript"/>
        <sz val="10"/>
        <color theme="1"/>
        <rFont val="맑은 고딕"/>
        <family val="3"/>
        <charset val="129"/>
        <scheme val="minor"/>
      </rPr>
      <t>2</t>
    </r>
    <r>
      <rPr>
        <sz val="10"/>
        <color theme="1"/>
        <rFont val="맑은 고딕"/>
        <family val="3"/>
        <charset val="129"/>
        <scheme val="minor"/>
      </rPr>
      <t>/kg C</t>
    </r>
    <phoneticPr fontId="9" type="noConversion"/>
  </si>
  <si>
    <t>아다픽산 생산</t>
    <phoneticPr fontId="9" type="noConversion"/>
  </si>
  <si>
    <t>adpic acid(/kg)</t>
    <phoneticPr fontId="9" type="noConversion"/>
  </si>
  <si>
    <r>
      <t>kg CO</t>
    </r>
    <r>
      <rPr>
        <vertAlign val="subscript"/>
        <sz val="10"/>
        <color theme="1"/>
        <rFont val="맑은 고딕"/>
        <family val="3"/>
        <charset val="129"/>
        <scheme val="minor"/>
      </rPr>
      <t>2</t>
    </r>
    <r>
      <rPr>
        <sz val="10"/>
        <color theme="1"/>
        <rFont val="맑은 고딕"/>
        <family val="3"/>
        <charset val="129"/>
        <scheme val="minor"/>
      </rPr>
      <t>/kg adipic acid</t>
    </r>
    <phoneticPr fontId="9" type="noConversion"/>
  </si>
  <si>
    <t>탄화물</t>
    <phoneticPr fontId="9" type="noConversion"/>
  </si>
  <si>
    <t>silicon carbide 생산(/kg cokes)</t>
    <phoneticPr fontId="9" type="noConversion"/>
  </si>
  <si>
    <r>
      <t>kg CO</t>
    </r>
    <r>
      <rPr>
        <vertAlign val="subscript"/>
        <sz val="10"/>
        <color theme="1"/>
        <rFont val="맑은 고딕"/>
        <family val="3"/>
        <charset val="129"/>
        <scheme val="minor"/>
      </rPr>
      <t>2</t>
    </r>
    <r>
      <rPr>
        <sz val="10"/>
        <color theme="1"/>
        <rFont val="맑은 고딕"/>
        <family val="3"/>
        <charset val="129"/>
        <scheme val="minor"/>
      </rPr>
      <t>/kg cokes</t>
    </r>
    <phoneticPr fontId="9" type="noConversion"/>
  </si>
  <si>
    <t>silicon carbide 생산(/kg petrol cokes)</t>
    <phoneticPr fontId="9" type="noConversion"/>
  </si>
  <si>
    <r>
      <t>kg CO</t>
    </r>
    <r>
      <rPr>
        <vertAlign val="subscript"/>
        <sz val="10"/>
        <color theme="1"/>
        <rFont val="맑은 고딕"/>
        <family val="3"/>
        <charset val="129"/>
        <scheme val="minor"/>
      </rPr>
      <t>2</t>
    </r>
    <r>
      <rPr>
        <sz val="10"/>
        <color theme="1"/>
        <rFont val="맑은 고딕"/>
        <family val="3"/>
        <charset val="129"/>
        <scheme val="minor"/>
      </rPr>
      <t>/kg petrol cokes</t>
    </r>
    <phoneticPr fontId="9" type="noConversion"/>
  </si>
  <si>
    <t>silicon carbide 생산(/kg carbide)</t>
    <phoneticPr fontId="9" type="noConversion"/>
  </si>
  <si>
    <r>
      <t>kg CO</t>
    </r>
    <r>
      <rPr>
        <vertAlign val="subscript"/>
        <sz val="10"/>
        <color theme="1"/>
        <rFont val="맑은 고딕"/>
        <family val="3"/>
        <charset val="129"/>
        <scheme val="minor"/>
      </rPr>
      <t>2</t>
    </r>
    <r>
      <rPr>
        <sz val="10"/>
        <color theme="1"/>
        <rFont val="맑은 고딕"/>
        <family val="3"/>
        <charset val="129"/>
        <scheme val="minor"/>
      </rPr>
      <t>/kg carbide 생산량</t>
    </r>
    <phoneticPr fontId="9" type="noConversion"/>
  </si>
  <si>
    <r>
      <t>calcium carbide 생산(/kg CaC</t>
    </r>
    <r>
      <rPr>
        <vertAlign val="subscript"/>
        <sz val="10"/>
        <color theme="1"/>
        <rFont val="맑은 고딕"/>
        <family val="3"/>
        <charset val="129"/>
        <scheme val="minor"/>
      </rPr>
      <t>2</t>
    </r>
    <r>
      <rPr>
        <sz val="10"/>
        <color theme="1"/>
        <rFont val="맑은 고딕"/>
        <family val="3"/>
        <charset val="129"/>
        <scheme val="minor"/>
      </rPr>
      <t>)</t>
    </r>
    <phoneticPr fontId="9" type="noConversion"/>
  </si>
  <si>
    <r>
      <t>kg CO</t>
    </r>
    <r>
      <rPr>
        <vertAlign val="subscript"/>
        <sz val="10"/>
        <color theme="1"/>
        <rFont val="맑은 고딕"/>
        <family val="3"/>
        <charset val="129"/>
        <scheme val="minor"/>
      </rPr>
      <t>2</t>
    </r>
    <r>
      <rPr>
        <sz val="10"/>
        <color theme="1"/>
        <rFont val="맑은 고딕"/>
        <family val="3"/>
        <charset val="129"/>
        <scheme val="minor"/>
      </rPr>
      <t>/kg CaC</t>
    </r>
    <r>
      <rPr>
        <vertAlign val="subscript"/>
        <sz val="10"/>
        <color theme="1"/>
        <rFont val="맑은 고딕"/>
        <family val="3"/>
        <charset val="129"/>
        <scheme val="minor"/>
      </rPr>
      <t>2</t>
    </r>
    <phoneticPr fontId="9" type="noConversion"/>
  </si>
  <si>
    <t>기타</t>
  </si>
  <si>
    <r>
      <t>calcium carbide 사용(/kg CaC</t>
    </r>
    <r>
      <rPr>
        <vertAlign val="subscript"/>
        <sz val="10"/>
        <color theme="1"/>
        <rFont val="맑은 고딕"/>
        <family val="3"/>
        <charset val="129"/>
        <scheme val="minor"/>
      </rPr>
      <t>2</t>
    </r>
    <r>
      <rPr>
        <sz val="10"/>
        <color theme="1"/>
        <rFont val="맑은 고딕"/>
        <family val="3"/>
        <charset val="129"/>
        <scheme val="minor"/>
      </rPr>
      <t>)</t>
    </r>
    <phoneticPr fontId="9" type="noConversion"/>
  </si>
  <si>
    <t>kg CO2/kg CaC2</t>
    <phoneticPr fontId="9" type="noConversion"/>
  </si>
  <si>
    <t>기타 화학물질 생산</t>
    <phoneticPr fontId="9" type="noConversion"/>
  </si>
  <si>
    <r>
      <t>kg CO</t>
    </r>
    <r>
      <rPr>
        <vertAlign val="subscript"/>
        <sz val="10"/>
        <color theme="1"/>
        <rFont val="맑은 고딕"/>
        <family val="3"/>
        <charset val="129"/>
        <scheme val="minor"/>
      </rPr>
      <t>2</t>
    </r>
    <r>
      <rPr>
        <sz val="10"/>
        <color theme="1"/>
        <rFont val="맑은 고딕"/>
        <family val="3"/>
        <charset val="129"/>
        <scheme val="minor"/>
      </rPr>
      <t>/kg carbon black</t>
    </r>
    <phoneticPr fontId="9" type="noConversion"/>
  </si>
  <si>
    <r>
      <t>kg CO</t>
    </r>
    <r>
      <rPr>
        <vertAlign val="subscript"/>
        <sz val="10"/>
        <color theme="1"/>
        <rFont val="맑은 고딕"/>
        <family val="3"/>
        <charset val="129"/>
        <scheme val="minor"/>
      </rPr>
      <t>2</t>
    </r>
    <r>
      <rPr>
        <sz val="10"/>
        <color theme="1"/>
        <rFont val="맑은 고딕"/>
        <family val="3"/>
        <charset val="129"/>
        <scheme val="minor"/>
      </rPr>
      <t>/kg ethylene</t>
    </r>
    <phoneticPr fontId="9" type="noConversion"/>
  </si>
  <si>
    <r>
      <t>kg CO</t>
    </r>
    <r>
      <rPr>
        <vertAlign val="subscript"/>
        <sz val="10"/>
        <color indexed="8"/>
        <rFont val="맑은 고딕"/>
        <family val="3"/>
        <charset val="129"/>
        <scheme val="minor"/>
      </rPr>
      <t>2</t>
    </r>
    <r>
      <rPr>
        <sz val="10"/>
        <color indexed="8"/>
        <rFont val="맑은 고딕"/>
        <family val="3"/>
        <charset val="129"/>
        <scheme val="minor"/>
      </rPr>
      <t xml:space="preserve"> / m</t>
    </r>
    <r>
      <rPr>
        <vertAlign val="superscript"/>
        <sz val="10"/>
        <color indexed="8"/>
        <rFont val="맑은 고딕"/>
        <family val="3"/>
        <charset val="129"/>
        <scheme val="minor"/>
      </rPr>
      <t>2</t>
    </r>
  </si>
  <si>
    <r>
      <t>kg CO</t>
    </r>
    <r>
      <rPr>
        <vertAlign val="subscript"/>
        <sz val="10"/>
        <color theme="1"/>
        <rFont val="맑은 고딕"/>
        <family val="3"/>
        <charset val="129"/>
        <scheme val="minor"/>
      </rPr>
      <t>2</t>
    </r>
    <r>
      <rPr>
        <sz val="10"/>
        <color theme="1"/>
        <rFont val="맑은 고딕"/>
        <family val="3"/>
        <charset val="129"/>
        <scheme val="minor"/>
      </rPr>
      <t>/kg dichloroethylene</t>
    </r>
    <phoneticPr fontId="9" type="noConversion"/>
  </si>
  <si>
    <t>kg CO2 / kg</t>
  </si>
  <si>
    <r>
      <t>kg CO</t>
    </r>
    <r>
      <rPr>
        <vertAlign val="subscript"/>
        <sz val="10"/>
        <color theme="1"/>
        <rFont val="맑은 고딕"/>
        <family val="3"/>
        <charset val="129"/>
        <scheme val="minor"/>
      </rPr>
      <t>2</t>
    </r>
    <r>
      <rPr>
        <sz val="10"/>
        <color theme="1"/>
        <rFont val="맑은 고딕"/>
        <family val="3"/>
        <charset val="129"/>
        <scheme val="minor"/>
      </rPr>
      <t>/kg styrene</t>
    </r>
    <phoneticPr fontId="9" type="noConversion"/>
  </si>
  <si>
    <t>수자원</t>
  </si>
  <si>
    <r>
      <t>kg CO</t>
    </r>
    <r>
      <rPr>
        <vertAlign val="subscript"/>
        <sz val="10"/>
        <color theme="1"/>
        <rFont val="맑은 고딕"/>
        <family val="3"/>
        <charset val="129"/>
        <scheme val="minor"/>
      </rPr>
      <t>2</t>
    </r>
    <r>
      <rPr>
        <sz val="10"/>
        <color theme="1"/>
        <rFont val="맑은 고딕"/>
        <family val="3"/>
        <charset val="129"/>
        <scheme val="minor"/>
      </rPr>
      <t>/kg methanol</t>
    </r>
    <phoneticPr fontId="9" type="noConversion"/>
  </si>
  <si>
    <r>
      <t>kg CO</t>
    </r>
    <r>
      <rPr>
        <vertAlign val="subscript"/>
        <sz val="10"/>
        <color theme="1"/>
        <rFont val="맑은 고딕"/>
        <family val="3"/>
        <charset val="129"/>
        <scheme val="minor"/>
      </rPr>
      <t>2</t>
    </r>
    <r>
      <rPr>
        <sz val="10"/>
        <color theme="1"/>
        <rFont val="맑은 고딕"/>
        <family val="3"/>
        <charset val="129"/>
        <scheme val="minor"/>
      </rPr>
      <t>/kg Coke</t>
    </r>
    <phoneticPr fontId="9" type="noConversion"/>
  </si>
  <si>
    <t>에너지</t>
  </si>
  <si>
    <t>정유공정</t>
    <phoneticPr fontId="9" type="noConversion"/>
  </si>
  <si>
    <r>
      <t>kg CO</t>
    </r>
    <r>
      <rPr>
        <vertAlign val="subscript"/>
        <sz val="10"/>
        <color theme="1"/>
        <rFont val="맑은 고딕"/>
        <family val="3"/>
        <charset val="129"/>
        <scheme val="minor"/>
      </rPr>
      <t>2</t>
    </r>
    <r>
      <rPr>
        <sz val="10"/>
        <color theme="1"/>
        <rFont val="맑은 고딕"/>
        <family val="3"/>
        <charset val="129"/>
        <scheme val="minor"/>
      </rPr>
      <t>/kg Catalytic Cracking Regeneration</t>
    </r>
    <phoneticPr fontId="9" type="noConversion"/>
  </si>
  <si>
    <t>에너지</t>
    <phoneticPr fontId="9" type="noConversion"/>
  </si>
  <si>
    <r>
      <t>kg CO</t>
    </r>
    <r>
      <rPr>
        <vertAlign val="subscript"/>
        <sz val="10"/>
        <rFont val="맑은 고딕"/>
        <family val="3"/>
        <charset val="129"/>
        <scheme val="minor"/>
      </rPr>
      <t>2</t>
    </r>
    <r>
      <rPr>
        <sz val="10"/>
        <rFont val="맑은 고딕"/>
        <family val="3"/>
        <charset val="129"/>
        <scheme val="minor"/>
      </rPr>
      <t xml:space="preserve"> / L</t>
    </r>
    <phoneticPr fontId="9" type="noConversion"/>
  </si>
  <si>
    <r>
      <t>kg CO</t>
    </r>
    <r>
      <rPr>
        <vertAlign val="subscript"/>
        <sz val="10"/>
        <color theme="1"/>
        <rFont val="맑은 고딕"/>
        <family val="3"/>
        <charset val="129"/>
        <scheme val="minor"/>
      </rPr>
      <t>2</t>
    </r>
    <r>
      <rPr>
        <sz val="10"/>
        <color theme="1"/>
        <rFont val="맑은 고딕"/>
        <family val="3"/>
        <charset val="129"/>
        <scheme val="minor"/>
      </rPr>
      <t>/kg Refinery Hydrogen Plant</t>
    </r>
    <phoneticPr fontId="9" type="noConversion"/>
  </si>
  <si>
    <r>
      <t>kg CO</t>
    </r>
    <r>
      <rPr>
        <vertAlign val="subscript"/>
        <sz val="10"/>
        <color theme="1"/>
        <rFont val="맑은 고딕"/>
        <family val="3"/>
        <charset val="129"/>
        <scheme val="minor"/>
      </rPr>
      <t>2</t>
    </r>
    <r>
      <rPr>
        <sz val="10"/>
        <color theme="1"/>
        <rFont val="맑은 고딕"/>
        <family val="3"/>
        <charset val="129"/>
        <scheme val="minor"/>
      </rPr>
      <t>/kg Catalytic Regeneration</t>
    </r>
    <phoneticPr fontId="9" type="noConversion"/>
  </si>
  <si>
    <t>선철 생산</t>
    <phoneticPr fontId="9" type="noConversion"/>
  </si>
  <si>
    <t>Simple method(/kg iron)</t>
    <phoneticPr fontId="9" type="noConversion"/>
  </si>
  <si>
    <r>
      <t>kg CO</t>
    </r>
    <r>
      <rPr>
        <vertAlign val="subscript"/>
        <sz val="10"/>
        <color theme="1"/>
        <rFont val="맑은 고딕"/>
        <family val="3"/>
        <charset val="129"/>
        <scheme val="minor"/>
      </rPr>
      <t>2</t>
    </r>
    <r>
      <rPr>
        <sz val="10"/>
        <color theme="1"/>
        <rFont val="맑은 고딕"/>
        <family val="3"/>
        <charset val="129"/>
        <scheme val="minor"/>
      </rPr>
      <t>/kg iron</t>
    </r>
    <phoneticPr fontId="9" type="noConversion"/>
  </si>
  <si>
    <r>
      <t>kg CO</t>
    </r>
    <r>
      <rPr>
        <vertAlign val="subscript"/>
        <sz val="10"/>
        <color theme="1"/>
        <rFont val="맑은 고딕"/>
        <family val="3"/>
        <charset val="129"/>
        <scheme val="minor"/>
      </rPr>
      <t>2</t>
    </r>
    <r>
      <rPr>
        <sz val="10"/>
        <color theme="1"/>
        <rFont val="맑은 고딕"/>
        <family val="3"/>
        <charset val="129"/>
        <scheme val="minor"/>
      </rPr>
      <t>/kg Coal</t>
    </r>
    <phoneticPr fontId="9" type="noConversion"/>
  </si>
  <si>
    <r>
      <t>kg CO</t>
    </r>
    <r>
      <rPr>
        <vertAlign val="subscript"/>
        <sz val="10"/>
        <color theme="1"/>
        <rFont val="맑은 고딕"/>
        <family val="3"/>
        <charset val="129"/>
        <scheme val="minor"/>
      </rPr>
      <t>2</t>
    </r>
    <r>
      <rPr>
        <sz val="10"/>
        <color theme="1"/>
        <rFont val="맑은 고딕"/>
        <family val="3"/>
        <charset val="129"/>
        <scheme val="minor"/>
      </rPr>
      <t>/kg Coke from Coal</t>
    </r>
    <phoneticPr fontId="9" type="noConversion"/>
  </si>
  <si>
    <r>
      <t>kg CO</t>
    </r>
    <r>
      <rPr>
        <vertAlign val="subscript"/>
        <sz val="10"/>
        <color theme="1"/>
        <rFont val="맑은 고딕"/>
        <family val="3"/>
        <charset val="129"/>
        <scheme val="minor"/>
      </rPr>
      <t>2</t>
    </r>
    <r>
      <rPr>
        <sz val="10"/>
        <color theme="1"/>
        <rFont val="맑은 고딕"/>
        <family val="3"/>
        <charset val="129"/>
        <scheme val="minor"/>
      </rPr>
      <t>/kg Petrol Coke</t>
    </r>
    <phoneticPr fontId="9" type="noConversion"/>
  </si>
  <si>
    <r>
      <t>kg CO</t>
    </r>
    <r>
      <rPr>
        <vertAlign val="subscript"/>
        <sz val="10"/>
        <color theme="1"/>
        <rFont val="맑은 고딕"/>
        <family val="3"/>
        <charset val="129"/>
        <scheme val="minor"/>
      </rPr>
      <t>2</t>
    </r>
    <r>
      <rPr>
        <sz val="10"/>
        <color theme="1"/>
        <rFont val="맑은 고딕"/>
        <family val="3"/>
        <charset val="129"/>
        <scheme val="minor"/>
      </rPr>
      <t>/kg Prebaked anodes and coal</t>
    </r>
    <phoneticPr fontId="9" type="noConversion"/>
  </si>
  <si>
    <t>강철 생산</t>
    <phoneticPr fontId="9" type="noConversion"/>
  </si>
  <si>
    <r>
      <t>kg CO</t>
    </r>
    <r>
      <rPr>
        <vertAlign val="subscript"/>
        <sz val="10"/>
        <color theme="1"/>
        <rFont val="맑은 고딕"/>
        <family val="3"/>
        <charset val="129"/>
        <scheme val="minor"/>
      </rPr>
      <t>2</t>
    </r>
    <r>
      <rPr>
        <sz val="10"/>
        <color theme="1"/>
        <rFont val="맑은 고딕"/>
        <family val="3"/>
        <charset val="129"/>
        <scheme val="minor"/>
      </rPr>
      <t>/kg steel</t>
    </r>
    <phoneticPr fontId="9" type="noConversion"/>
  </si>
  <si>
    <t>최종생성물에 몰입된 탄소량 고려(/kg EAF steel)</t>
    <phoneticPr fontId="9" type="noConversion"/>
  </si>
  <si>
    <r>
      <t>kg CO</t>
    </r>
    <r>
      <rPr>
        <vertAlign val="subscript"/>
        <sz val="10"/>
        <color theme="1"/>
        <rFont val="맑은 고딕"/>
        <family val="3"/>
        <charset val="129"/>
        <scheme val="minor"/>
      </rPr>
      <t>2</t>
    </r>
    <r>
      <rPr>
        <sz val="10"/>
        <color theme="1"/>
        <rFont val="맑은 고딕"/>
        <family val="3"/>
        <charset val="129"/>
        <scheme val="minor"/>
      </rPr>
      <t>/kg EAF steel</t>
    </r>
    <phoneticPr fontId="9" type="noConversion"/>
  </si>
  <si>
    <t>합금철 생산</t>
    <phoneticPr fontId="9" type="noConversion"/>
  </si>
  <si>
    <t>Ferrosilicon-50%Si(/kg alloy iron)</t>
    <phoneticPr fontId="9" type="noConversion"/>
  </si>
  <si>
    <r>
      <t>kg CO</t>
    </r>
    <r>
      <rPr>
        <vertAlign val="subscript"/>
        <sz val="10"/>
        <color theme="1"/>
        <rFont val="맑은 고딕"/>
        <family val="3"/>
        <charset val="129"/>
        <scheme val="minor"/>
      </rPr>
      <t>2</t>
    </r>
    <r>
      <rPr>
        <sz val="10"/>
        <color theme="1"/>
        <rFont val="맑은 고딕"/>
        <family val="3"/>
        <charset val="129"/>
        <scheme val="minor"/>
      </rPr>
      <t>/kg alloy iron</t>
    </r>
    <phoneticPr fontId="9" type="noConversion"/>
  </si>
  <si>
    <t>Ferrosilicon-75%Si(/kg alloy iron)</t>
    <phoneticPr fontId="9" type="noConversion"/>
  </si>
  <si>
    <r>
      <t>kg CO</t>
    </r>
    <r>
      <rPr>
        <vertAlign val="subscript"/>
        <sz val="10"/>
        <rFont val="맑은 고딕"/>
        <family val="3"/>
        <charset val="129"/>
        <scheme val="minor"/>
      </rPr>
      <t>2</t>
    </r>
    <r>
      <rPr>
        <sz val="10"/>
        <rFont val="맑은 고딕"/>
        <family val="3"/>
        <charset val="129"/>
        <scheme val="minor"/>
      </rPr>
      <t xml:space="preserve"> / kWh</t>
    </r>
  </si>
  <si>
    <t>Ferrosilicon-90%Si(/kg alloy iron)</t>
    <phoneticPr fontId="9" type="noConversion"/>
  </si>
  <si>
    <t>Silicon metal(/kg alloy iron)</t>
    <phoneticPr fontId="9" type="noConversion"/>
  </si>
  <si>
    <t>Ferromanganese(/kg alloy iron)</t>
    <phoneticPr fontId="9" type="noConversion"/>
  </si>
  <si>
    <t>Silicon Manganese(/kg alloy iron)</t>
    <phoneticPr fontId="9" type="noConversion"/>
  </si>
  <si>
    <t>Ferrochromium(/kg alloy iron)</t>
    <phoneticPr fontId="9" type="noConversion"/>
  </si>
  <si>
    <t>알루미늄 생산</t>
    <phoneticPr fontId="9" type="noConversion"/>
  </si>
  <si>
    <t>Soderberg Process(/kg Al)</t>
    <phoneticPr fontId="9" type="noConversion"/>
  </si>
  <si>
    <r>
      <t>kg CO</t>
    </r>
    <r>
      <rPr>
        <vertAlign val="subscript"/>
        <sz val="10"/>
        <color theme="1"/>
        <rFont val="맑은 고딕"/>
        <family val="3"/>
        <charset val="129"/>
        <scheme val="minor"/>
      </rPr>
      <t>2</t>
    </r>
    <r>
      <rPr>
        <sz val="10"/>
        <color theme="1"/>
        <rFont val="맑은 고딕"/>
        <family val="3"/>
        <charset val="129"/>
        <scheme val="minor"/>
      </rPr>
      <t>/kg Al</t>
    </r>
    <phoneticPr fontId="9" type="noConversion"/>
  </si>
  <si>
    <r>
      <t>Prebaked Anodes Process(/kg CaCO</t>
    </r>
    <r>
      <rPr>
        <vertAlign val="subscript"/>
        <sz val="10"/>
        <color theme="1"/>
        <rFont val="맑은 고딕"/>
        <family val="3"/>
        <charset val="129"/>
        <scheme val="minor"/>
      </rPr>
      <t>3</t>
    </r>
    <r>
      <rPr>
        <sz val="10"/>
        <color theme="1"/>
        <rFont val="맑은 고딕"/>
        <family val="3"/>
        <charset val="129"/>
        <scheme val="minor"/>
      </rPr>
      <t>)</t>
    </r>
    <phoneticPr fontId="9" type="noConversion"/>
  </si>
  <si>
    <t>펄프 및 제지 산업</t>
    <phoneticPr fontId="9" type="noConversion"/>
  </si>
  <si>
    <r>
      <t>kg CO</t>
    </r>
    <r>
      <rPr>
        <vertAlign val="subscript"/>
        <sz val="10"/>
        <color theme="1"/>
        <rFont val="맑은 고딕"/>
        <family val="3"/>
        <charset val="129"/>
        <scheme val="minor"/>
      </rPr>
      <t>2</t>
    </r>
    <r>
      <rPr>
        <sz val="10"/>
        <color theme="1"/>
        <rFont val="맑은 고딕"/>
        <family val="3"/>
        <charset val="129"/>
        <scheme val="minor"/>
      </rPr>
      <t>/kg CaCO3</t>
    </r>
    <phoneticPr fontId="9" type="noConversion"/>
  </si>
  <si>
    <r>
      <t>kg CO</t>
    </r>
    <r>
      <rPr>
        <vertAlign val="subscript"/>
        <sz val="10"/>
        <color theme="1"/>
        <rFont val="맑은 고딕"/>
        <family val="3"/>
        <charset val="129"/>
        <scheme val="minor"/>
      </rPr>
      <t>2</t>
    </r>
    <r>
      <rPr>
        <sz val="10"/>
        <color theme="1"/>
        <rFont val="맑은 고딕"/>
        <family val="3"/>
        <charset val="129"/>
        <scheme val="minor"/>
      </rPr>
      <t>/kg Na2CO3</t>
    </r>
    <phoneticPr fontId="9" type="noConversion"/>
  </si>
  <si>
    <t>HFCs, PFCs, SF6 생산</t>
    <phoneticPr fontId="9" type="noConversion"/>
  </si>
  <si>
    <r>
      <t>kg CO</t>
    </r>
    <r>
      <rPr>
        <vertAlign val="subscript"/>
        <sz val="10"/>
        <color theme="1"/>
        <rFont val="맑은 고딕"/>
        <family val="3"/>
        <charset val="129"/>
        <scheme val="minor"/>
      </rPr>
      <t>2</t>
    </r>
    <r>
      <rPr>
        <sz val="10"/>
        <color theme="1"/>
        <rFont val="맑은 고딕"/>
        <family val="3"/>
        <charset val="129"/>
        <scheme val="minor"/>
      </rPr>
      <t>/kg HCFC22</t>
    </r>
    <phoneticPr fontId="9" type="noConversion"/>
  </si>
  <si>
    <r>
      <t>kg CO</t>
    </r>
    <r>
      <rPr>
        <vertAlign val="subscript"/>
        <sz val="10"/>
        <color theme="1"/>
        <rFont val="맑은 고딕"/>
        <family val="3"/>
        <charset val="129"/>
        <scheme val="minor"/>
      </rPr>
      <t>2</t>
    </r>
    <r>
      <rPr>
        <sz val="10"/>
        <color theme="1"/>
        <rFont val="맑은 고딕"/>
        <family val="3"/>
        <charset val="129"/>
        <scheme val="minor"/>
      </rPr>
      <t>/kg SF6</t>
    </r>
    <phoneticPr fontId="9" type="noConversion"/>
  </si>
  <si>
    <t>질산 생산</t>
    <phoneticPr fontId="9" type="noConversion"/>
  </si>
  <si>
    <r>
      <t>nitric acid(/kg HNO</t>
    </r>
    <r>
      <rPr>
        <vertAlign val="subscript"/>
        <sz val="10"/>
        <color theme="1"/>
        <rFont val="맑은 고딕"/>
        <family val="3"/>
        <charset val="129"/>
        <scheme val="minor"/>
      </rPr>
      <t>2</t>
    </r>
    <r>
      <rPr>
        <sz val="10"/>
        <color theme="1"/>
        <rFont val="맑은 고딕"/>
        <family val="3"/>
        <charset val="129"/>
        <scheme val="minor"/>
      </rPr>
      <t>)</t>
    </r>
    <phoneticPr fontId="9" type="noConversion"/>
  </si>
  <si>
    <r>
      <t>kg CO</t>
    </r>
    <r>
      <rPr>
        <vertAlign val="subscript"/>
        <sz val="10"/>
        <color theme="1"/>
        <rFont val="맑은 고딕"/>
        <family val="3"/>
        <charset val="129"/>
        <scheme val="minor"/>
      </rPr>
      <t>2</t>
    </r>
    <r>
      <rPr>
        <sz val="10"/>
        <color theme="1"/>
        <rFont val="맑은 고딕"/>
        <family val="3"/>
        <charset val="129"/>
        <scheme val="minor"/>
      </rPr>
      <t>/kg HNO</t>
    </r>
    <r>
      <rPr>
        <vertAlign val="subscript"/>
        <sz val="10"/>
        <color theme="1"/>
        <rFont val="맑은 고딕"/>
        <family val="3"/>
        <charset val="129"/>
        <scheme val="minor"/>
      </rPr>
      <t>2</t>
    </r>
    <r>
      <rPr>
        <sz val="10"/>
        <color theme="1"/>
        <rFont val="맑은 고딕"/>
        <family val="3"/>
        <charset val="129"/>
        <scheme val="minor"/>
      </rPr>
      <t xml:space="preserve"> (일본 guide line)</t>
    </r>
    <phoneticPr fontId="9" type="noConversion"/>
  </si>
  <si>
    <t>1.원료 및 에너지 생산(간접배출계수)</t>
    <phoneticPr fontId="2" type="noConversion"/>
  </si>
  <si>
    <t>2.연료원별 사용 및 화학공정 반응(직접배출계수)</t>
    <phoneticPr fontId="2" type="noConversion"/>
  </si>
  <si>
    <t>3.폐기처리별 배출계수(간접)</t>
    <phoneticPr fontId="2" type="noConversion"/>
  </si>
  <si>
    <t>4.수송수단별 배출계수(간접+직접배출계수)</t>
    <phoneticPr fontId="2" type="noConversion"/>
  </si>
  <si>
    <t>예제</t>
    <phoneticPr fontId="2" type="noConversion"/>
  </si>
  <si>
    <t>총합</t>
    <phoneticPr fontId="2" type="noConversion"/>
  </si>
  <si>
    <t>캡</t>
    <phoneticPr fontId="2" type="noConversion"/>
  </si>
  <si>
    <t>스티커</t>
    <phoneticPr fontId="2" type="noConversion"/>
  </si>
  <si>
    <t>PP케이스</t>
    <phoneticPr fontId="2" type="noConversion"/>
  </si>
  <si>
    <t>출하종이상자</t>
    <phoneticPr fontId="2" type="noConversion"/>
  </si>
  <si>
    <t>제품중량 정보</t>
    <phoneticPr fontId="2" type="noConversion"/>
  </si>
  <si>
    <t xml:space="preserve">약품1 </t>
    <phoneticPr fontId="2" type="noConversion"/>
  </si>
  <si>
    <t>실습문제1</t>
    <phoneticPr fontId="2" type="noConversion"/>
  </si>
  <si>
    <t>실습문제2</t>
    <phoneticPr fontId="2" type="noConversion"/>
  </si>
  <si>
    <t>실습문제3</t>
    <phoneticPr fontId="2" type="noConversion"/>
  </si>
  <si>
    <t>1.투입물</t>
    <phoneticPr fontId="78" type="noConversion"/>
  </si>
  <si>
    <t>2.산출물</t>
    <phoneticPr fontId="78" type="noConversion"/>
  </si>
  <si>
    <t>3.데이터산출근거(데이터수집방법이 측정치의 배분, 계산, 추정 등에 해당하는 경우)</t>
    <phoneticPr fontId="78" type="noConversion"/>
  </si>
  <si>
    <t>1.투입물</t>
    <phoneticPr fontId="78" type="noConversion"/>
  </si>
  <si>
    <t>데이터 
범주</t>
    <phoneticPr fontId="78" type="noConversion"/>
  </si>
  <si>
    <t>물질명</t>
    <phoneticPr fontId="78" type="noConversion"/>
  </si>
  <si>
    <t>단위</t>
    <phoneticPr fontId="78" type="noConversion"/>
  </si>
  <si>
    <t>값</t>
    <phoneticPr fontId="78" type="noConversion"/>
  </si>
  <si>
    <t>데이터품질</t>
    <phoneticPr fontId="78" type="noConversion"/>
  </si>
  <si>
    <t>수송</t>
    <phoneticPr fontId="78" type="noConversion"/>
  </si>
  <si>
    <t>측정</t>
    <phoneticPr fontId="78" type="noConversion"/>
  </si>
  <si>
    <t>계산</t>
    <phoneticPr fontId="78" type="noConversion"/>
  </si>
  <si>
    <t>추정</t>
    <phoneticPr fontId="78" type="noConversion"/>
  </si>
  <si>
    <t>거리(km)</t>
    <phoneticPr fontId="78" type="noConversion"/>
  </si>
  <si>
    <t>수송수단</t>
    <phoneticPr fontId="78" type="noConversion"/>
  </si>
  <si>
    <t>원료/
보조물질</t>
    <phoneticPr fontId="78" type="noConversion"/>
  </si>
  <si>
    <t>에너지</t>
    <phoneticPr fontId="78" type="noConversion"/>
  </si>
  <si>
    <t>용수</t>
    <phoneticPr fontId="78" type="noConversion"/>
  </si>
  <si>
    <t>2.산출물</t>
    <phoneticPr fontId="78" type="noConversion"/>
  </si>
  <si>
    <t>제품</t>
    <phoneticPr fontId="78" type="noConversion"/>
  </si>
  <si>
    <t>3.데이터산출근거(데이터수집방법이 측정치의 배분, 계산, 추정 등에 해당하는 경우)</t>
    <phoneticPr fontId="78" type="noConversion"/>
  </si>
  <si>
    <t>데이터범주</t>
    <phoneticPr fontId="78" type="noConversion"/>
  </si>
  <si>
    <t>산출근거</t>
    <phoneticPr fontId="78" type="noConversion"/>
  </si>
  <si>
    <t>로스율</t>
    <phoneticPr fontId="2" type="noConversion"/>
  </si>
  <si>
    <t>용기</t>
    <phoneticPr fontId="2" type="noConversion"/>
  </si>
  <si>
    <t>펌프캡</t>
    <phoneticPr fontId="2" type="noConversion"/>
  </si>
  <si>
    <t>출하종이상자</t>
    <phoneticPr fontId="2" type="noConversion"/>
  </si>
  <si>
    <t>출하상자칸막이</t>
    <phoneticPr fontId="2" type="noConversion"/>
  </si>
  <si>
    <t>구분</t>
    <phoneticPr fontId="2" type="noConversion"/>
  </si>
  <si>
    <t>g/ea</t>
    <phoneticPr fontId="2" type="noConversion"/>
  </si>
  <si>
    <t>g/8개입</t>
    <phoneticPr fontId="2" type="noConversion"/>
  </si>
  <si>
    <t>ea</t>
    <phoneticPr fontId="2" type="noConversion"/>
  </si>
  <si>
    <t>제품 생산수량</t>
    <phoneticPr fontId="2" type="noConversion"/>
  </si>
  <si>
    <t>g</t>
    <phoneticPr fontId="2" type="noConversion"/>
  </si>
  <si>
    <t>전기</t>
    <phoneticPr fontId="2" type="noConversion"/>
  </si>
  <si>
    <t>kwh</t>
    <phoneticPr fontId="2" type="noConversion"/>
  </si>
  <si>
    <t>LNG</t>
    <phoneticPr fontId="2" type="noConversion"/>
  </si>
  <si>
    <t>Nm3</t>
    <phoneticPr fontId="2" type="noConversion"/>
  </si>
  <si>
    <t>세척수(상수)</t>
    <phoneticPr fontId="2" type="noConversion"/>
  </si>
  <si>
    <t>g</t>
    <phoneticPr fontId="2" type="noConversion"/>
  </si>
  <si>
    <t>실습문제4</t>
    <phoneticPr fontId="2" type="noConversion"/>
  </si>
  <si>
    <t>제조단계 데이터 작성(1년 데이터)</t>
    <phoneticPr fontId="2" type="noConversion"/>
  </si>
  <si>
    <t>실습문제5</t>
    <phoneticPr fontId="2" type="noConversion"/>
  </si>
  <si>
    <t>1개 기준의 데이터</t>
    <phoneticPr fontId="2" type="noConversion"/>
  </si>
  <si>
    <t>수계배출물</t>
    <phoneticPr fontId="9" type="noConversion"/>
  </si>
  <si>
    <t>대기배출물</t>
    <phoneticPr fontId="2" type="noConversion"/>
  </si>
  <si>
    <t>총 발생량</t>
    <phoneticPr fontId="84" type="noConversion"/>
  </si>
  <si>
    <t>직접 DB명</t>
    <phoneticPr fontId="9" type="noConversion"/>
  </si>
  <si>
    <t>간접 DB명</t>
    <phoneticPr fontId="9" type="noConversion"/>
  </si>
  <si>
    <t>직접배출계수</t>
    <phoneticPr fontId="9" type="noConversion"/>
  </si>
  <si>
    <t>간접배출계수</t>
    <phoneticPr fontId="9" type="noConversion"/>
  </si>
  <si>
    <t>계산근거</t>
    <phoneticPr fontId="9" type="noConversion"/>
  </si>
  <si>
    <t>비율(%)</t>
    <phoneticPr fontId="9" type="noConversion"/>
  </si>
  <si>
    <r>
      <t>발생량
(kgCO</t>
    </r>
    <r>
      <rPr>
        <b/>
        <vertAlign val="subscript"/>
        <sz val="9"/>
        <color theme="0"/>
        <rFont val="맑은 고딕"/>
        <family val="3"/>
        <charset val="129"/>
        <scheme val="minor"/>
      </rPr>
      <t>2</t>
    </r>
    <r>
      <rPr>
        <b/>
        <sz val="9"/>
        <color theme="0"/>
        <rFont val="맑은 고딕"/>
        <family val="3"/>
        <charset val="129"/>
        <scheme val="minor"/>
      </rPr>
      <t>/개)</t>
    </r>
    <phoneticPr fontId="84" type="noConversion"/>
  </si>
  <si>
    <t>실습문제6</t>
    <phoneticPr fontId="2" type="noConversion"/>
  </si>
  <si>
    <t>구분</t>
    <phoneticPr fontId="2" type="noConversion"/>
  </si>
  <si>
    <t>중량</t>
    <phoneticPr fontId="2" type="noConversion"/>
  </si>
  <si>
    <t>단위</t>
    <phoneticPr fontId="2" type="noConversion"/>
  </si>
  <si>
    <t>배출량 산정</t>
    <phoneticPr fontId="2" type="noConversion"/>
  </si>
  <si>
    <t>거리(km)</t>
    <phoneticPr fontId="2" type="noConversion"/>
  </si>
  <si>
    <t>육상수송</t>
    <phoneticPr fontId="2" type="noConversion"/>
  </si>
  <si>
    <t>해상수송</t>
    <phoneticPr fontId="2" type="noConversion"/>
  </si>
  <si>
    <t>수도권</t>
    <phoneticPr fontId="78" type="noConversion"/>
  </si>
  <si>
    <t>충남</t>
    <phoneticPr fontId="78" type="noConversion"/>
  </si>
  <si>
    <t>충북</t>
    <phoneticPr fontId="78" type="noConversion"/>
  </si>
  <si>
    <t>강원</t>
    <phoneticPr fontId="78" type="noConversion"/>
  </si>
  <si>
    <t>경남</t>
    <phoneticPr fontId="78" type="noConversion"/>
  </si>
  <si>
    <t>경북</t>
    <phoneticPr fontId="78" type="noConversion"/>
  </si>
  <si>
    <t>전북</t>
    <phoneticPr fontId="78" type="noConversion"/>
  </si>
  <si>
    <t>전남</t>
    <phoneticPr fontId="78" type="noConversion"/>
  </si>
  <si>
    <t>제주</t>
    <phoneticPr fontId="2" type="noConversion"/>
  </si>
  <si>
    <t>총 운송량</t>
    <phoneticPr fontId="78" type="noConversion"/>
  </si>
  <si>
    <t>운송비율(%)</t>
    <phoneticPr fontId="78" type="noConversion"/>
  </si>
  <si>
    <t>충남~권역별 수송거리(km)</t>
    <phoneticPr fontId="78" type="noConversion"/>
  </si>
  <si>
    <t>각 권역별 거리에 운송비율 적용</t>
    <phoneticPr fontId="78" type="noConversion"/>
  </si>
  <si>
    <t>제품 1EA당 육상 수송거리</t>
    <phoneticPr fontId="78" type="noConversion"/>
  </si>
  <si>
    <t>제주_해운
(목포~제주)</t>
    <phoneticPr fontId="78" type="noConversion"/>
  </si>
  <si>
    <t>운송 수단</t>
    <phoneticPr fontId="78" type="noConversion"/>
  </si>
  <si>
    <t>산출 거리</t>
    <phoneticPr fontId="78" type="noConversion"/>
  </si>
  <si>
    <t>비율</t>
    <phoneticPr fontId="78" type="noConversion"/>
  </si>
  <si>
    <t>거리</t>
    <phoneticPr fontId="78" type="noConversion"/>
  </si>
  <si>
    <t>운송비율</t>
    <phoneticPr fontId="78" type="noConversion"/>
  </si>
  <si>
    <t>육상</t>
    <phoneticPr fontId="78" type="noConversion"/>
  </si>
  <si>
    <t>목포~제주 수송거리(km)</t>
    <phoneticPr fontId="78" type="noConversion"/>
  </si>
  <si>
    <t>해상</t>
    <phoneticPr fontId="78" type="noConversion"/>
  </si>
  <si>
    <t>제품 1EA당 해상 수송거리</t>
    <phoneticPr fontId="78" type="noConversion"/>
  </si>
  <si>
    <t>Stainless steel(spring)</t>
  </si>
  <si>
    <t>Linear low-density polyethylene(LLDPE)</t>
  </si>
  <si>
    <t>Polyoxymethylene(POM)</t>
  </si>
  <si>
    <t>Silicon</t>
  </si>
  <si>
    <t>누적질량기여도</t>
    <phoneticPr fontId="2" type="noConversion"/>
  </si>
  <si>
    <t>누적질량기여도</t>
    <phoneticPr fontId="2" type="noConversion"/>
  </si>
  <si>
    <t>직접 DB명</t>
    <phoneticPr fontId="9" type="noConversion"/>
  </si>
  <si>
    <t>간접 DB명</t>
    <phoneticPr fontId="9" type="noConversion"/>
  </si>
  <si>
    <t>직접배출계수</t>
    <phoneticPr fontId="9" type="noConversion"/>
  </si>
  <si>
    <t>간접배출계수</t>
    <phoneticPr fontId="9" type="noConversion"/>
  </si>
  <si>
    <t>계산근거</t>
    <phoneticPr fontId="9" type="noConversion"/>
  </si>
  <si>
    <t>비율(%)</t>
    <phoneticPr fontId="9" type="noConversion"/>
  </si>
  <si>
    <t>데이터 
범주</t>
    <phoneticPr fontId="78" type="noConversion"/>
  </si>
  <si>
    <t>물질명</t>
    <phoneticPr fontId="78" type="noConversion"/>
  </si>
  <si>
    <t>단위</t>
    <phoneticPr fontId="78" type="noConversion"/>
  </si>
  <si>
    <t>값</t>
    <phoneticPr fontId="78" type="noConversion"/>
  </si>
  <si>
    <t>데이터품질</t>
    <phoneticPr fontId="78" type="noConversion"/>
  </si>
  <si>
    <t>수송</t>
    <phoneticPr fontId="78" type="noConversion"/>
  </si>
  <si>
    <t>측정</t>
    <phoneticPr fontId="78" type="noConversion"/>
  </si>
  <si>
    <t>계산</t>
    <phoneticPr fontId="78" type="noConversion"/>
  </si>
  <si>
    <t>추정</t>
    <phoneticPr fontId="78" type="noConversion"/>
  </si>
  <si>
    <t>거리(km)</t>
    <phoneticPr fontId="78" type="noConversion"/>
  </si>
  <si>
    <t>수송수단</t>
    <phoneticPr fontId="78" type="noConversion"/>
  </si>
  <si>
    <t>원료/
보조물질</t>
    <phoneticPr fontId="78" type="noConversion"/>
  </si>
  <si>
    <t>Random PP (Polypropylene)</t>
    <phoneticPr fontId="78" type="noConversion"/>
  </si>
  <si>
    <t>Low-density polyethylene(LDPE)</t>
    <phoneticPr fontId="9" type="noConversion"/>
  </si>
  <si>
    <t>Pigments</t>
    <phoneticPr fontId="78" type="noConversion"/>
  </si>
  <si>
    <t>에너지</t>
    <phoneticPr fontId="78" type="noConversion"/>
  </si>
  <si>
    <t>조립전기</t>
    <phoneticPr fontId="78" type="noConversion"/>
  </si>
  <si>
    <t>kwh</t>
    <phoneticPr fontId="78" type="noConversion"/>
  </si>
  <si>
    <t>사출전기</t>
    <phoneticPr fontId="9" type="noConversion"/>
  </si>
  <si>
    <t>용수</t>
    <phoneticPr fontId="78" type="noConversion"/>
  </si>
  <si>
    <t>공업용수(냉각보충용)</t>
    <phoneticPr fontId="9" type="noConversion"/>
  </si>
  <si>
    <t>제품</t>
    <phoneticPr fontId="78" type="noConversion"/>
  </si>
  <si>
    <t>폐기물</t>
    <phoneticPr fontId="78" type="noConversion"/>
  </si>
  <si>
    <t>데이터범주</t>
    <phoneticPr fontId="78" type="noConversion"/>
  </si>
  <si>
    <t>산출근거</t>
    <phoneticPr fontId="78" type="noConversion"/>
  </si>
  <si>
    <t>Homo PP(Polypropylene)</t>
    <phoneticPr fontId="78" type="noConversion"/>
  </si>
  <si>
    <t>수증기</t>
    <phoneticPr fontId="2" type="noConversion"/>
  </si>
  <si>
    <t>불량펌프</t>
    <phoneticPr fontId="2" type="noConversion"/>
  </si>
  <si>
    <t>kg</t>
    <phoneticPr fontId="2" type="noConversion"/>
  </si>
  <si>
    <t>트럭</t>
    <phoneticPr fontId="2" type="noConversion"/>
  </si>
  <si>
    <t>증발</t>
    <phoneticPr fontId="2" type="noConversion"/>
  </si>
  <si>
    <t>위탁재활용</t>
    <phoneticPr fontId="2" type="noConversion"/>
  </si>
  <si>
    <t>1-4 펌프캡 제조데이터(년간)</t>
    <phoneticPr fontId="2" type="noConversion"/>
  </si>
  <si>
    <t>포장 불량</t>
    <phoneticPr fontId="2" type="noConversion"/>
  </si>
  <si>
    <t>%</t>
    <phoneticPr fontId="2" type="noConversion"/>
  </si>
  <si>
    <t>제품 생산중량(내용물)</t>
    <phoneticPr fontId="2" type="noConversion"/>
  </si>
  <si>
    <t>3. 제품 폐기</t>
  </si>
  <si>
    <t>번호</t>
  </si>
  <si>
    <t>물질명</t>
  </si>
  <si>
    <t>양</t>
  </si>
  <si>
    <t>재활용 의무율(2009)</t>
  </si>
  <si>
    <t>폐기물 통계(2006)</t>
  </si>
  <si>
    <t>LCI DB사용유무</t>
  </si>
  <si>
    <t>g</t>
  </si>
  <si>
    <t>Y</t>
  </si>
  <si>
    <t>매립</t>
  </si>
  <si>
    <t>종량제</t>
  </si>
  <si>
    <t>실리콘</t>
  </si>
  <si>
    <t>골판지</t>
  </si>
  <si>
    <t>CO2배출계수</t>
  </si>
  <si>
    <t>CO2배출량
(gCO2)</t>
  </si>
  <si>
    <t>DB명</t>
  </si>
  <si>
    <t>혼합폐플라스틱 재활용(국가 DB)</t>
  </si>
  <si>
    <t>혼합폐플라스틱 소각(국가 DB)</t>
  </si>
  <si>
    <t>혼합폐플라스틱 매립(국가 DB)</t>
  </si>
  <si>
    <t>폐지 재활용(국가 DB)</t>
  </si>
  <si>
    <t>폐지 소각(국가 DB)</t>
  </si>
  <si>
    <t>폐지 매립(국가 DB)</t>
  </si>
  <si>
    <t>소계</t>
  </si>
  <si>
    <t>예제</t>
    <phoneticPr fontId="2" type="noConversion"/>
  </si>
  <si>
    <t>바디,캡
(PP)</t>
    <phoneticPr fontId="9" type="noConversion"/>
  </si>
  <si>
    <t>-</t>
    <phoneticPr fontId="9" type="noConversion"/>
  </si>
  <si>
    <t>N</t>
    <phoneticPr fontId="9" type="noConversion"/>
  </si>
  <si>
    <t>혼합폐플라스틱 재활용(국가 DB)</t>
    <phoneticPr fontId="9" type="noConversion"/>
  </si>
  <si>
    <t>폐고무 소각(국가 DB)</t>
    <phoneticPr fontId="9" type="noConversion"/>
  </si>
  <si>
    <t>종이
(내지,
스티커)</t>
    <phoneticPr fontId="9" type="noConversion"/>
  </si>
  <si>
    <t>PE wrap</t>
    <phoneticPr fontId="9" type="noConversion"/>
  </si>
  <si>
    <t>값(g)</t>
    <phoneticPr fontId="2" type="noConversion"/>
  </si>
  <si>
    <t>헤어왁스 80g 제품 1개의 경우, 내용물 83g, 용기 24.4g, 캡 11.2g, 스티커(용기부착용) 1.1g, PP케이스(투명) 4.6g, 출하종이상자 72g(24개입/개) 이다. 기능단위를 계산하고 제품중량 정보를 작성하시오.</t>
  </si>
  <si>
    <t>최소포장재</t>
    <phoneticPr fontId="2" type="noConversion"/>
  </si>
  <si>
    <t>2차포장재</t>
    <phoneticPr fontId="2" type="noConversion"/>
  </si>
  <si>
    <t>출하포장재</t>
    <phoneticPr fontId="2" type="noConversion"/>
  </si>
  <si>
    <t>g</t>
    <phoneticPr fontId="2" type="noConversion"/>
  </si>
  <si>
    <t>oo샴푸700g(포장재 포함)</t>
    <phoneticPr fontId="2" type="noConversion"/>
  </si>
  <si>
    <t>o</t>
    <phoneticPr fontId="2" type="noConversion"/>
  </si>
  <si>
    <r>
      <t>kgCO</t>
    </r>
    <r>
      <rPr>
        <vertAlign val="subscript"/>
        <sz val="10"/>
        <color indexed="8"/>
        <rFont val="맑은 고딕"/>
        <family val="3"/>
        <charset val="129"/>
      </rPr>
      <t>2</t>
    </r>
    <r>
      <rPr>
        <sz val="10"/>
        <color indexed="8"/>
        <rFont val="맑은 고딕"/>
        <family val="3"/>
        <charset val="129"/>
      </rPr>
      <t>/L</t>
    </r>
    <phoneticPr fontId="2" type="noConversion"/>
  </si>
  <si>
    <t>보일러 등유-가정</t>
    <phoneticPr fontId="9" type="noConversion"/>
  </si>
  <si>
    <t>코크스-농림어업 (고정)</t>
    <phoneticPr fontId="9" type="noConversion"/>
  </si>
  <si>
    <t>코크스-상업/공공</t>
    <phoneticPr fontId="9" type="noConversion"/>
  </si>
  <si>
    <t>코크스-수송 (철도)</t>
    <phoneticPr fontId="9" type="noConversion"/>
  </si>
  <si>
    <t>코크스-수송(해운)</t>
    <phoneticPr fontId="9" type="noConversion"/>
  </si>
  <si>
    <t>코크스-에너지산업</t>
    <phoneticPr fontId="9" type="noConversion"/>
  </si>
  <si>
    <t>코크스-제조업 및 건설</t>
    <phoneticPr fontId="9" type="noConversion"/>
  </si>
  <si>
    <t>항공유-수송 (항공)</t>
    <phoneticPr fontId="9" type="noConversion"/>
  </si>
  <si>
    <t>Clinker 생산량 기준</t>
    <phoneticPr fontId="9" type="noConversion"/>
  </si>
  <si>
    <t>Cement 생산량 기준</t>
    <phoneticPr fontId="9" type="noConversion"/>
  </si>
  <si>
    <t>high calcium lime</t>
    <phoneticPr fontId="9" type="noConversion"/>
  </si>
  <si>
    <t>dolomitic lime</t>
    <phoneticPr fontId="9" type="noConversion"/>
  </si>
  <si>
    <t>carbon black</t>
    <phoneticPr fontId="9" type="noConversion"/>
  </si>
  <si>
    <t>ethylene</t>
    <phoneticPr fontId="9" type="noConversion"/>
  </si>
  <si>
    <t>dichloroethylene</t>
    <phoneticPr fontId="9" type="noConversion"/>
  </si>
  <si>
    <t>styrene</t>
    <phoneticPr fontId="9" type="noConversion"/>
  </si>
  <si>
    <t>methanol</t>
    <phoneticPr fontId="9" type="noConversion"/>
  </si>
  <si>
    <t>Coke</t>
    <phoneticPr fontId="9" type="noConversion"/>
  </si>
  <si>
    <t>Catalytic Cracking Regeneration</t>
    <phoneticPr fontId="9" type="noConversion"/>
  </si>
  <si>
    <t>Refinery Hydrogen Plant</t>
    <phoneticPr fontId="9" type="noConversion"/>
  </si>
  <si>
    <t>Catalytic Regeneration</t>
    <phoneticPr fontId="9" type="noConversion"/>
  </si>
  <si>
    <t>Coal</t>
    <phoneticPr fontId="9" type="noConversion"/>
  </si>
  <si>
    <t>Coke from Coal</t>
    <phoneticPr fontId="9" type="noConversion"/>
  </si>
  <si>
    <t>Petrol Coke</t>
    <phoneticPr fontId="9" type="noConversion"/>
  </si>
  <si>
    <t>Prebaked anodes and coal</t>
    <phoneticPr fontId="9" type="noConversion"/>
  </si>
  <si>
    <t>Simple method</t>
    <phoneticPr fontId="9" type="noConversion"/>
  </si>
  <si>
    <r>
      <t>CaCO</t>
    </r>
    <r>
      <rPr>
        <vertAlign val="subscript"/>
        <sz val="10"/>
        <color theme="1"/>
        <rFont val="맑은 고딕"/>
        <family val="3"/>
        <charset val="129"/>
        <scheme val="minor"/>
      </rPr>
      <t>3</t>
    </r>
    <r>
      <rPr>
        <sz val="10"/>
        <color theme="1"/>
        <rFont val="맑은 고딕"/>
        <family val="3"/>
        <charset val="129"/>
        <scheme val="minor"/>
      </rPr>
      <t xml:space="preserve"> 사용량 기준</t>
    </r>
    <phoneticPr fontId="9" type="noConversion"/>
  </si>
  <si>
    <r>
      <t>Na2CO</t>
    </r>
    <r>
      <rPr>
        <vertAlign val="subscript"/>
        <sz val="10"/>
        <color theme="1"/>
        <rFont val="맑은 고딕"/>
        <family val="3"/>
        <charset val="129"/>
        <scheme val="minor"/>
      </rPr>
      <t>3</t>
    </r>
    <r>
      <rPr>
        <sz val="10"/>
        <color theme="1"/>
        <rFont val="맑은 고딕"/>
        <family val="3"/>
        <charset val="129"/>
        <scheme val="minor"/>
      </rPr>
      <t xml:space="preserve"> 사용량 기준</t>
    </r>
    <phoneticPr fontId="9" type="noConversion"/>
  </si>
  <si>
    <t>HCFCs,PFCs 생산시 부산물 배출</t>
    <phoneticPr fontId="9" type="noConversion"/>
  </si>
  <si>
    <t>SF6 생산</t>
    <phoneticPr fontId="9" type="noConversion"/>
  </si>
  <si>
    <t>700g의 샴푸의 경우, 샴푸내용물 중량은 709g, 용기 62g, 펌프캡 14g, 출하종이상자 80g(8개입/개), 출하상자칸막이 16g이다. 이때 기능단위?</t>
    <phoneticPr fontId="2" type="noConversion"/>
  </si>
  <si>
    <t>답: 785g(내용물 709g, 포장재 76g)</t>
    <phoneticPr fontId="2" type="noConversion"/>
  </si>
  <si>
    <t>출하포장재</t>
    <phoneticPr fontId="2" type="noConversion"/>
  </si>
  <si>
    <t>답:</t>
    <phoneticPr fontId="2" type="noConversion"/>
  </si>
  <si>
    <t>기능단위: 헤어왁스 80g 제품 119.7g(내용물 83g, 포장재 36.7g)</t>
    <phoneticPr fontId="2" type="noConversion"/>
  </si>
  <si>
    <t>내용물 투입물 분석표</t>
    <phoneticPr fontId="2" type="noConversion"/>
  </si>
  <si>
    <t>비율</t>
    <phoneticPr fontId="2" type="noConversion"/>
  </si>
  <si>
    <t>누적비율</t>
    <phoneticPr fontId="2" type="noConversion"/>
  </si>
  <si>
    <t>상수(물)</t>
    <phoneticPr fontId="2" type="noConversion"/>
  </si>
  <si>
    <t xml:space="preserve">약품1 </t>
    <phoneticPr fontId="2" type="noConversion"/>
  </si>
  <si>
    <t>최소포장재 투입물 분석표</t>
    <phoneticPr fontId="2" type="noConversion"/>
  </si>
  <si>
    <t>용기</t>
    <phoneticPr fontId="2" type="noConversion"/>
  </si>
  <si>
    <t>펌프캡</t>
    <phoneticPr fontId="2" type="noConversion"/>
  </si>
  <si>
    <t>스티커</t>
    <phoneticPr fontId="2" type="noConversion"/>
  </si>
  <si>
    <t>1개 기준의 데이터(g)</t>
    <phoneticPr fontId="2" type="noConversion"/>
  </si>
  <si>
    <t>직접배출량
(gCO2/개)</t>
    <phoneticPr fontId="9" type="noConversion"/>
  </si>
  <si>
    <t>간접배출량
(gCO2/개)</t>
    <phoneticPr fontId="9" type="noConversion"/>
  </si>
  <si>
    <r>
      <t>발생량
(gCO</t>
    </r>
    <r>
      <rPr>
        <b/>
        <vertAlign val="subscript"/>
        <sz val="9"/>
        <color theme="0"/>
        <rFont val="맑은 고딕"/>
        <family val="3"/>
        <charset val="129"/>
        <scheme val="minor"/>
      </rPr>
      <t>2</t>
    </r>
    <r>
      <rPr>
        <b/>
        <sz val="9"/>
        <color theme="0"/>
        <rFont val="맑은 고딕"/>
        <family val="3"/>
        <charset val="129"/>
        <scheme val="minor"/>
      </rPr>
      <t>/개)</t>
    </r>
    <phoneticPr fontId="84" type="noConversion"/>
  </si>
  <si>
    <t>1,3-부타디엔</t>
    <phoneticPr fontId="9" type="noConversion"/>
  </si>
  <si>
    <t>1,4-부탄디올</t>
    <phoneticPr fontId="9" type="noConversion"/>
  </si>
  <si>
    <t>가성소다</t>
    <phoneticPr fontId="9" type="noConversion"/>
  </si>
  <si>
    <t>가성칼륨</t>
    <phoneticPr fontId="9" type="noConversion"/>
  </si>
  <si>
    <t>규산나트륨</t>
    <phoneticPr fontId="9" type="noConversion"/>
  </si>
  <si>
    <t>나프타</t>
    <phoneticPr fontId="9" type="noConversion"/>
  </si>
  <si>
    <t>니트로벤젠</t>
    <phoneticPr fontId="9" type="noConversion"/>
  </si>
  <si>
    <t>메탄올</t>
    <phoneticPr fontId="9" type="noConversion"/>
  </si>
  <si>
    <t>메틸 메타크릴레이트</t>
    <phoneticPr fontId="9" type="noConversion"/>
  </si>
  <si>
    <t>무수불화수소</t>
    <phoneticPr fontId="9" type="noConversion"/>
  </si>
  <si>
    <t>벤젠</t>
    <phoneticPr fontId="9" type="noConversion"/>
  </si>
  <si>
    <t>불포화폴리에스테르계 도료</t>
    <phoneticPr fontId="9" type="noConversion"/>
  </si>
  <si>
    <t>불화수소</t>
    <phoneticPr fontId="9" type="noConversion"/>
  </si>
  <si>
    <t>산소</t>
    <phoneticPr fontId="9" type="noConversion"/>
  </si>
  <si>
    <t>산화아연</t>
    <phoneticPr fontId="9" type="noConversion"/>
  </si>
  <si>
    <t>산화철</t>
    <phoneticPr fontId="9" type="noConversion"/>
  </si>
  <si>
    <t>소다회</t>
    <phoneticPr fontId="9" type="noConversion"/>
  </si>
  <si>
    <t>수산화칼슘</t>
    <phoneticPr fontId="9" type="noConversion"/>
  </si>
  <si>
    <t>수소</t>
    <phoneticPr fontId="9" type="noConversion"/>
  </si>
  <si>
    <t>스테아린산</t>
    <phoneticPr fontId="9" type="noConversion"/>
  </si>
  <si>
    <t>스티렌</t>
    <phoneticPr fontId="9" type="noConversion"/>
  </si>
  <si>
    <t>스티렌 아크릴로니트릴</t>
    <phoneticPr fontId="9" type="noConversion"/>
  </si>
  <si>
    <t>신나류</t>
    <phoneticPr fontId="9" type="noConversion"/>
  </si>
  <si>
    <t>아닐린</t>
    <phoneticPr fontId="9" type="noConversion"/>
  </si>
  <si>
    <t>아세톤</t>
    <phoneticPr fontId="9" type="noConversion"/>
  </si>
  <si>
    <t>아세트알데하이드</t>
    <phoneticPr fontId="9" type="noConversion"/>
  </si>
  <si>
    <t>아크릴로니트릴</t>
    <phoneticPr fontId="9" type="noConversion"/>
  </si>
  <si>
    <t>알킬벤젠술폰산염</t>
    <phoneticPr fontId="9" type="noConversion"/>
  </si>
  <si>
    <t>암모니아</t>
    <phoneticPr fontId="9" type="noConversion"/>
  </si>
  <si>
    <t>에틸렌</t>
    <phoneticPr fontId="9" type="noConversion"/>
  </si>
  <si>
    <t>에틸렌 디클로라이드</t>
    <phoneticPr fontId="9" type="noConversion"/>
  </si>
  <si>
    <t>에틸알콜</t>
    <phoneticPr fontId="9" type="noConversion"/>
  </si>
  <si>
    <t>에폭시수지</t>
    <phoneticPr fontId="9" type="noConversion"/>
  </si>
  <si>
    <t>에피클로로히드린</t>
    <phoneticPr fontId="9" type="noConversion"/>
  </si>
  <si>
    <t>염산</t>
    <phoneticPr fontId="9" type="noConversion"/>
  </si>
  <si>
    <t>염소</t>
    <phoneticPr fontId="9" type="noConversion"/>
  </si>
  <si>
    <t>염화나트륨</t>
    <phoneticPr fontId="9" type="noConversion"/>
  </si>
  <si>
    <t>염화비닐</t>
    <phoneticPr fontId="9" type="noConversion"/>
  </si>
  <si>
    <t>염화칼륨</t>
    <phoneticPr fontId="9" type="noConversion"/>
  </si>
  <si>
    <t>이산화티타늄</t>
    <phoneticPr fontId="9" type="noConversion"/>
  </si>
  <si>
    <t>자일렌</t>
    <phoneticPr fontId="9" type="noConversion"/>
  </si>
  <si>
    <t>제올라이트</t>
    <phoneticPr fontId="9" type="noConversion"/>
  </si>
  <si>
    <t>질산</t>
    <phoneticPr fontId="9" type="noConversion"/>
  </si>
  <si>
    <t>질산나트륨</t>
    <phoneticPr fontId="9" type="noConversion"/>
  </si>
  <si>
    <t>질소</t>
    <phoneticPr fontId="9" type="noConversion"/>
  </si>
  <si>
    <t>청화소다</t>
    <phoneticPr fontId="9" type="noConversion"/>
  </si>
  <si>
    <t>카본블랙</t>
    <phoneticPr fontId="9" type="noConversion"/>
  </si>
  <si>
    <t>카프로락탐</t>
    <phoneticPr fontId="9" type="noConversion"/>
  </si>
  <si>
    <t>탄산칼륨</t>
    <phoneticPr fontId="9" type="noConversion"/>
  </si>
  <si>
    <t>톨루엔</t>
    <phoneticPr fontId="9" type="noConversion"/>
  </si>
  <si>
    <t>페놀</t>
    <phoneticPr fontId="9" type="noConversion"/>
  </si>
  <si>
    <t>포름알데히드</t>
    <phoneticPr fontId="9" type="noConversion"/>
  </si>
  <si>
    <t>폴리아마이드6</t>
    <phoneticPr fontId="9" type="noConversion"/>
  </si>
  <si>
    <t>폴리아마이드66</t>
    <phoneticPr fontId="9" type="noConversion"/>
  </si>
  <si>
    <t>프로필렌</t>
    <phoneticPr fontId="9" type="noConversion"/>
  </si>
  <si>
    <t>황</t>
    <phoneticPr fontId="9" type="noConversion"/>
  </si>
  <si>
    <t>황산_25%</t>
    <phoneticPr fontId="9" type="noConversion"/>
  </si>
  <si>
    <t>황산_93%</t>
    <phoneticPr fontId="9" type="noConversion"/>
  </si>
  <si>
    <t>황산_98%</t>
    <phoneticPr fontId="9" type="noConversion"/>
  </si>
  <si>
    <t>황산나트륨</t>
    <phoneticPr fontId="9" type="noConversion"/>
  </si>
  <si>
    <t>고로 슬래그 시멘트</t>
    <phoneticPr fontId="9" type="noConversion"/>
  </si>
  <si>
    <t>레미콘</t>
    <phoneticPr fontId="9" type="noConversion"/>
  </si>
  <si>
    <t>석고보드</t>
    <phoneticPr fontId="9" type="noConversion"/>
  </si>
  <si>
    <t>유리면</t>
    <phoneticPr fontId="9" type="noConversion"/>
  </si>
  <si>
    <t>판유리</t>
    <phoneticPr fontId="9" type="noConversion"/>
  </si>
  <si>
    <t>포틀랜드 시멘트</t>
    <phoneticPr fontId="9" type="noConversion"/>
  </si>
  <si>
    <t>스티렌 부타디엔 고무</t>
    <phoneticPr fontId="9" type="noConversion"/>
  </si>
  <si>
    <t>에틸렌 프로필렌 디엔 고무</t>
    <phoneticPr fontId="9" type="noConversion"/>
  </si>
  <si>
    <t>천연고무</t>
    <phoneticPr fontId="9" type="noConversion"/>
  </si>
  <si>
    <t>폴리부타디엔 고무</t>
    <phoneticPr fontId="9" type="noConversion"/>
  </si>
  <si>
    <t>구리</t>
    <phoneticPr fontId="9" type="noConversion"/>
  </si>
  <si>
    <t>납</t>
    <phoneticPr fontId="9" type="noConversion"/>
  </si>
  <si>
    <t>니켈</t>
    <phoneticPr fontId="9" type="noConversion"/>
  </si>
  <si>
    <t>스테인레스강</t>
    <phoneticPr fontId="9" type="noConversion"/>
  </si>
  <si>
    <t>아연</t>
    <phoneticPr fontId="9" type="noConversion"/>
  </si>
  <si>
    <t>알루미늄 박</t>
    <phoneticPr fontId="9" type="noConversion"/>
  </si>
  <si>
    <t>알루미늄 판</t>
    <phoneticPr fontId="9" type="noConversion"/>
  </si>
  <si>
    <t>탄소강</t>
    <phoneticPr fontId="9" type="noConversion"/>
  </si>
  <si>
    <t>황동봉</t>
    <phoneticPr fontId="9" type="noConversion"/>
  </si>
  <si>
    <t>황동조</t>
    <phoneticPr fontId="9" type="noConversion"/>
  </si>
  <si>
    <t>가용성 금속박막 리드저항</t>
    <phoneticPr fontId="9" type="noConversion"/>
  </si>
  <si>
    <t>금속박막 리드저항 1/8W</t>
    <phoneticPr fontId="9" type="noConversion"/>
  </si>
  <si>
    <t>기기선 UL 1007/1569</t>
    <phoneticPr fontId="9" type="noConversion"/>
  </si>
  <si>
    <t>니켈수소전지_AA</t>
    <phoneticPr fontId="9" type="noConversion"/>
  </si>
  <si>
    <t>니켈수소전지_AAA</t>
    <phoneticPr fontId="9" type="noConversion"/>
  </si>
  <si>
    <t>니켈카드뮴전지_AA</t>
    <phoneticPr fontId="9" type="noConversion"/>
  </si>
  <si>
    <t>니켈카드뮴전지_AAA</t>
    <phoneticPr fontId="9" type="noConversion"/>
  </si>
  <si>
    <t>다이오드</t>
    <phoneticPr fontId="9" type="noConversion"/>
  </si>
  <si>
    <t>리드선</t>
    <phoneticPr fontId="9" type="noConversion"/>
  </si>
  <si>
    <t>망간전지_AA</t>
    <phoneticPr fontId="9" type="noConversion"/>
  </si>
  <si>
    <t>망간전지_AAA</t>
    <phoneticPr fontId="9" type="noConversion"/>
  </si>
  <si>
    <t>무연솔더(Bar) Sn0.7Cu</t>
    <phoneticPr fontId="9" type="noConversion"/>
  </si>
  <si>
    <t>무연솔더(Cream) Sn3Ag0.5Cu</t>
    <phoneticPr fontId="9" type="noConversion"/>
  </si>
  <si>
    <t>무연솔더(Wire) Sn3Ag0.5Cu</t>
    <phoneticPr fontId="9" type="noConversion"/>
  </si>
  <si>
    <t>산화금속박막 리드저항</t>
    <phoneticPr fontId="9" type="noConversion"/>
  </si>
  <si>
    <t>선상 땜납 Sn60/Pb40</t>
    <phoneticPr fontId="9" type="noConversion"/>
  </si>
  <si>
    <t>선상 땜납 Sn63/Pb37</t>
    <phoneticPr fontId="9" type="noConversion"/>
  </si>
  <si>
    <t>선상 땜납 Sn62/Pb36/Ag2</t>
    <phoneticPr fontId="9" type="noConversion"/>
  </si>
  <si>
    <t>선상땜납 Sn63/Pb37</t>
    <phoneticPr fontId="9" type="noConversion"/>
  </si>
  <si>
    <t>수지입 땜납 Sn60/Pb40</t>
    <phoneticPr fontId="9" type="noConversion"/>
  </si>
  <si>
    <t>수지입 땜납 Sn62/Pb36/Ag2</t>
    <phoneticPr fontId="9" type="noConversion"/>
  </si>
  <si>
    <t>수지입 땜납 Sn63/Pb37</t>
    <phoneticPr fontId="9" type="noConversion"/>
  </si>
  <si>
    <t>전해콘덴서</t>
    <phoneticPr fontId="9" type="noConversion"/>
  </si>
  <si>
    <t>알카라인_AA</t>
    <phoneticPr fontId="9" type="noConversion"/>
  </si>
  <si>
    <t>알카라인_AAA</t>
    <phoneticPr fontId="9" type="noConversion"/>
  </si>
  <si>
    <t>와이어하니스</t>
    <phoneticPr fontId="9" type="noConversion"/>
  </si>
  <si>
    <t>인쇄회로기판</t>
    <phoneticPr fontId="9" type="noConversion"/>
  </si>
  <si>
    <t>탄소박막 리드저항 1/8W</t>
    <phoneticPr fontId="9" type="noConversion"/>
  </si>
  <si>
    <t>트랜지스터</t>
    <phoneticPr fontId="9" type="noConversion"/>
  </si>
  <si>
    <t>골판지</t>
    <phoneticPr fontId="9" type="noConversion"/>
  </si>
  <si>
    <t>신문용지</t>
    <phoneticPr fontId="9" type="noConversion"/>
  </si>
  <si>
    <t>인쇄용지(신재)</t>
    <phoneticPr fontId="9" type="noConversion"/>
  </si>
  <si>
    <t>인쇄용지(폐지포함)</t>
    <phoneticPr fontId="9" type="noConversion"/>
  </si>
  <si>
    <t>펄프</t>
    <phoneticPr fontId="9" type="noConversion"/>
  </si>
  <si>
    <t>고밀도 폴리에틸렌</t>
    <phoneticPr fontId="9" type="noConversion"/>
  </si>
  <si>
    <t>내충격성 폴리스티렌</t>
    <phoneticPr fontId="9" type="noConversion"/>
  </si>
  <si>
    <t>발포 폴리스티렌</t>
    <phoneticPr fontId="9" type="noConversion"/>
  </si>
  <si>
    <t>발포 폴리프로필렌</t>
    <phoneticPr fontId="9" type="noConversion"/>
  </si>
  <si>
    <t>아크로니트릴 부타디엔 스틸렌</t>
    <phoneticPr fontId="9" type="noConversion"/>
  </si>
  <si>
    <t>저밀도 폴리에틸렌</t>
    <phoneticPr fontId="9" type="noConversion"/>
  </si>
  <si>
    <t>폴리메틸 메타크릴레이트</t>
    <phoneticPr fontId="9" type="noConversion"/>
  </si>
  <si>
    <t>폴리부타디엔</t>
    <phoneticPr fontId="9" type="noConversion"/>
  </si>
  <si>
    <t>폴리비닐클로라이드</t>
    <phoneticPr fontId="9" type="noConversion"/>
  </si>
  <si>
    <t>폴리스티렌</t>
    <phoneticPr fontId="9" type="noConversion"/>
  </si>
  <si>
    <t>폴리에틸렌 테레프탈레이트</t>
    <phoneticPr fontId="9" type="noConversion"/>
  </si>
  <si>
    <t>폴리프로필렌</t>
    <phoneticPr fontId="9" type="noConversion"/>
  </si>
  <si>
    <t>금속잉크</t>
    <phoneticPr fontId="9" type="noConversion"/>
  </si>
  <si>
    <t>방청유</t>
    <phoneticPr fontId="9" type="noConversion"/>
  </si>
  <si>
    <t>옵셋잉크</t>
    <phoneticPr fontId="9" type="noConversion"/>
  </si>
  <si>
    <t>OPP테이프</t>
    <phoneticPr fontId="9" type="noConversion"/>
  </si>
  <si>
    <t>활성탄</t>
    <phoneticPr fontId="9" type="noConversion"/>
  </si>
  <si>
    <t>공업용수</t>
    <phoneticPr fontId="9" type="noConversion"/>
  </si>
  <si>
    <t>상수</t>
    <phoneticPr fontId="9" type="noConversion"/>
  </si>
  <si>
    <t>경유</t>
    <phoneticPr fontId="9" type="noConversion"/>
  </si>
  <si>
    <t>등유</t>
    <phoneticPr fontId="9" type="noConversion"/>
  </si>
  <si>
    <t>벙커C유</t>
    <phoneticPr fontId="9" type="noConversion"/>
  </si>
  <si>
    <t>석탄</t>
    <phoneticPr fontId="9" type="noConversion"/>
  </si>
  <si>
    <t>LNG</t>
    <phoneticPr fontId="9" type="noConversion"/>
  </si>
  <si>
    <t>전기</t>
    <phoneticPr fontId="9" type="noConversion"/>
  </si>
  <si>
    <t>중유</t>
    <phoneticPr fontId="9" type="noConversion"/>
  </si>
  <si>
    <t>휘발유</t>
    <phoneticPr fontId="9" type="noConversion"/>
  </si>
  <si>
    <t>가정</t>
    <phoneticPr fontId="2" type="noConversion"/>
  </si>
  <si>
    <t>농림어업 (고정)</t>
    <phoneticPr fontId="2" type="noConversion"/>
  </si>
  <si>
    <t>농림어업 (이동)</t>
    <phoneticPr fontId="2" type="noConversion"/>
  </si>
  <si>
    <t>상업/공공</t>
    <phoneticPr fontId="2" type="noConversion"/>
  </si>
  <si>
    <t>수송 (육상)</t>
    <phoneticPr fontId="2" type="noConversion"/>
  </si>
  <si>
    <t>수송 (철도)</t>
    <phoneticPr fontId="2" type="noConversion"/>
  </si>
  <si>
    <t>수송(해운)</t>
    <phoneticPr fontId="2" type="noConversion"/>
  </si>
  <si>
    <t>경유에너지산업</t>
    <phoneticPr fontId="2" type="noConversion"/>
  </si>
  <si>
    <t>제조업 및 건설</t>
    <phoneticPr fontId="2" type="noConversion"/>
  </si>
  <si>
    <t>가정</t>
    <phoneticPr fontId="9" type="noConversion"/>
  </si>
  <si>
    <t>농림어업 (고정)</t>
    <phoneticPr fontId="9" type="noConversion"/>
  </si>
  <si>
    <t>상업/공공</t>
    <phoneticPr fontId="9" type="noConversion"/>
  </si>
  <si>
    <t>수송 (철도)</t>
    <phoneticPr fontId="9" type="noConversion"/>
  </si>
  <si>
    <t>수송(해운)</t>
    <phoneticPr fontId="9" type="noConversion"/>
  </si>
  <si>
    <t>에너지산업</t>
    <phoneticPr fontId="9" type="noConversion"/>
  </si>
  <si>
    <t>제조업 및 건설</t>
    <phoneticPr fontId="9" type="noConversion"/>
  </si>
  <si>
    <t>농림어업 (이동)</t>
    <phoneticPr fontId="9" type="noConversion"/>
  </si>
  <si>
    <t>상업/공공</t>
    <phoneticPr fontId="9" type="noConversion"/>
  </si>
  <si>
    <t>수송 (육상)</t>
    <phoneticPr fontId="9" type="noConversion"/>
  </si>
  <si>
    <t>가정</t>
    <phoneticPr fontId="9" type="noConversion"/>
  </si>
  <si>
    <t>농림어업 (이동)</t>
    <phoneticPr fontId="9" type="noConversion"/>
  </si>
  <si>
    <t>제조업 및 건설</t>
    <phoneticPr fontId="9" type="noConversion"/>
  </si>
  <si>
    <t>에너지산업</t>
    <phoneticPr fontId="9" type="noConversion"/>
  </si>
  <si>
    <t>LNG</t>
    <phoneticPr fontId="9" type="noConversion"/>
  </si>
  <si>
    <t>농림어업 (고정)</t>
    <phoneticPr fontId="9" type="noConversion"/>
  </si>
  <si>
    <t>수송 (철도)</t>
    <phoneticPr fontId="9" type="noConversion"/>
  </si>
  <si>
    <t>수송(해운)</t>
    <phoneticPr fontId="9" type="noConversion"/>
  </si>
  <si>
    <t>Polyethylene, LLDPE, granulate
(유럽 2006 Ecoinvent)</t>
    <phoneticPr fontId="2" type="noConversion"/>
  </si>
  <si>
    <t>단위</t>
    <phoneticPr fontId="2" type="noConversion"/>
  </si>
  <si>
    <t>kg CO2 / kg</t>
    <phoneticPr fontId="2" type="noConversion"/>
  </si>
  <si>
    <r>
      <t>kg CO</t>
    </r>
    <r>
      <rPr>
        <vertAlign val="subscript"/>
        <sz val="8"/>
        <color indexed="8"/>
        <rFont val="맑은 고딕"/>
        <family val="3"/>
        <charset val="129"/>
        <scheme val="minor"/>
      </rPr>
      <t>2</t>
    </r>
    <r>
      <rPr>
        <sz val="8"/>
        <color indexed="8"/>
        <rFont val="맑은 고딕"/>
        <family val="3"/>
        <charset val="129"/>
        <scheme val="minor"/>
      </rPr>
      <t xml:space="preserve"> / ton.Km</t>
    </r>
    <phoneticPr fontId="9" type="noConversion"/>
  </si>
  <si>
    <r>
      <t>kg CO</t>
    </r>
    <r>
      <rPr>
        <vertAlign val="subscript"/>
        <sz val="8"/>
        <color indexed="8"/>
        <rFont val="맑은 고딕"/>
        <family val="3"/>
        <charset val="129"/>
        <scheme val="minor"/>
      </rPr>
      <t>2</t>
    </r>
    <r>
      <rPr>
        <sz val="8"/>
        <color indexed="8"/>
        <rFont val="맑은 고딕"/>
        <family val="3"/>
        <charset val="129"/>
        <scheme val="minor"/>
      </rPr>
      <t xml:space="preserve"> / ton.Km</t>
    </r>
    <phoneticPr fontId="9" type="noConversion"/>
  </si>
  <si>
    <t>운송량(ea)</t>
    <phoneticPr fontId="78" type="noConversion"/>
  </si>
  <si>
    <t>총 운송량(ea)</t>
    <phoneticPr fontId="78" type="noConversion"/>
  </si>
  <si>
    <t>kg</t>
  </si>
  <si>
    <t>Air</t>
  </si>
  <si>
    <t>Zinc</t>
  </si>
  <si>
    <t>Sulfur oxides</t>
  </si>
  <si>
    <t>Bq</t>
  </si>
  <si>
    <t>Radioactive species, unspecified</t>
  </si>
  <si>
    <t>Particulates</t>
  </si>
  <si>
    <t>PAH, polycyclic aromatic hydrocarbons</t>
  </si>
  <si>
    <t>NMVOC, non-methane volatile organic compounds, unspecified origin</t>
  </si>
  <si>
    <t>Nitrogen oxides</t>
  </si>
  <si>
    <t>Nickel</t>
  </si>
  <si>
    <t>Methane, bromotrifluoro-, Halon 1301</t>
  </si>
  <si>
    <t>Methane</t>
  </si>
  <si>
    <t>Metals, unspecified</t>
  </si>
  <si>
    <t>Mercury</t>
  </si>
  <si>
    <t>Manganese</t>
  </si>
  <si>
    <t>Lead</t>
  </si>
  <si>
    <t>Hydrogen fluoride</t>
  </si>
  <si>
    <t>Hydrogen chloride</t>
  </si>
  <si>
    <t>Hydrocarbons, chlorinated</t>
  </si>
  <si>
    <t>Hydrocarbons, aromatic</t>
  </si>
  <si>
    <t>Dinitrogen monoxide</t>
  </si>
  <si>
    <t>Carbon monoxide</t>
  </si>
  <si>
    <t>Carbon dioxide</t>
  </si>
  <si>
    <t>Cadmium</t>
  </si>
  <si>
    <t>Benzene</t>
  </si>
  <si>
    <t>Ammonia</t>
  </si>
  <si>
    <t>온난화지수</t>
    <phoneticPr fontId="9" type="noConversion"/>
  </si>
  <si>
    <t>배출량
(kg CO2 eq./kg)</t>
    <phoneticPr fontId="9" type="noConversion"/>
  </si>
  <si>
    <t>Total</t>
  </si>
  <si>
    <t>Unit</t>
  </si>
  <si>
    <t>Compartment</t>
  </si>
  <si>
    <t>Substance</t>
  </si>
  <si>
    <t>No</t>
  </si>
  <si>
    <t>Non</t>
  </si>
  <si>
    <t xml:space="preserve">Relative mode: </t>
  </si>
  <si>
    <t>Inventory</t>
  </si>
  <si>
    <t xml:space="preserve">Indicator: </t>
  </si>
  <si>
    <t>Yes</t>
  </si>
  <si>
    <t xml:space="preserve">Default units: </t>
  </si>
  <si>
    <t xml:space="preserve">Per sub-compartment: </t>
  </si>
  <si>
    <t>Airborne emission</t>
  </si>
  <si>
    <t xml:space="preserve">Compartment: </t>
  </si>
  <si>
    <t xml:space="preserve">Method: </t>
  </si>
  <si>
    <t>Analyzing 1 kg 'Corn'</t>
    <phoneticPr fontId="9" type="noConversion"/>
  </si>
  <si>
    <t xml:space="preserve">Title: </t>
  </si>
</sst>
</file>

<file path=xl/styles.xml><?xml version="1.0" encoding="utf-8"?>
<styleSheet xmlns="http://schemas.openxmlformats.org/spreadsheetml/2006/main">
  <numFmts count="32">
    <numFmt numFmtId="41" formatCode="_-* #,##0_-;\-* #,##0_-;_-* &quot;-&quot;_-;_-@_-"/>
    <numFmt numFmtId="43" formatCode="_-* #,##0.00_-;\-* #,##0.00_-;_-* &quot;-&quot;??_-;_-@_-"/>
    <numFmt numFmtId="176" formatCode="0.000_ "/>
    <numFmt numFmtId="177" formatCode="#,##0\ &quot;DM&quot;;[Red]&quot;-&quot;#,##0\ &quot;DM&quot;"/>
    <numFmt numFmtId="178" formatCode="_(&quot;$&quot;* #,##0_);_(&quot;$&quot;* \(#,##0\);_(&quot;$&quot;* &quot;-&quot;_);_(@_)"/>
    <numFmt numFmtId="179" formatCode="0.00000"/>
    <numFmt numFmtId="180" formatCode="_(&quot;$&quot;* #,##0.00_);_(&quot;$&quot;* \(#,##0.00\);_(&quot;$&quot;* &quot;-&quot;??_);_(@_)"/>
    <numFmt numFmtId="181" formatCode="0.000000"/>
    <numFmt numFmtId="182" formatCode="_ * #,##0_ ;_ * \-#,##0_ ;_ * &quot;-&quot;_ ;_ @_ "/>
    <numFmt numFmtId="183" formatCode="_ * #,##0.00_ ;_ * \-#,##0.00_ ;_ * &quot;-&quot;??_ ;_ @_ "/>
    <numFmt numFmtId="184" formatCode="&quot;$&quot;#,##0_);[Red]&quot;₩&quot;\!\(&quot;$&quot;#,##0&quot;₩&quot;\!\)"/>
    <numFmt numFmtId="185" formatCode="_(* #,##0.0_);_(* \(#,##0.0\);_(* &quot;-&quot;??_);_(@_)"/>
    <numFmt numFmtId="186" formatCode="#,##0_)"/>
    <numFmt numFmtId="187" formatCode="###0.00_)"/>
    <numFmt numFmtId="188" formatCode="0.0_W"/>
    <numFmt numFmtId="189" formatCode="_(* #,##0_);_(* \(#,##0\);_(* &quot;-&quot;_);_(@_)"/>
    <numFmt numFmtId="190" formatCode="_(* #,##0.00_);_(* \(#,##0.00\);_(* &quot;-&quot;??_);_(@_)"/>
    <numFmt numFmtId="191" formatCode="0.00_)"/>
    <numFmt numFmtId="192" formatCode="#,##0.0000"/>
    <numFmt numFmtId="193" formatCode="_-&quot;$&quot;* #,##0_-;\-&quot;$&quot;* #,##0_-;_-&quot;$&quot;* &quot;-&quot;_-;_-@_-"/>
    <numFmt numFmtId="194" formatCode="_-&quot;$&quot;* #,##0.00_-;\-&quot;$&quot;* #,##0.00_-;_-&quot;$&quot;* &quot;-&quot;??_-;_-@_-"/>
    <numFmt numFmtId="195" formatCode="0.0_ "/>
    <numFmt numFmtId="196" formatCode="0.0"/>
    <numFmt numFmtId="197" formatCode="&quot;₩&quot;#,##0;&quot;₩&quot;\-#,##0"/>
    <numFmt numFmtId="198" formatCode="_-* #,##0.00_-;\-* #,##0.00_-;_-* &quot;-&quot;_-;_-@_-"/>
    <numFmt numFmtId="199" formatCode="0.00_);[Red]\(0.00\)"/>
    <numFmt numFmtId="200" formatCode="_-* #,##0.000_-;\-* #,##0.000_-;_-* &quot;-&quot;_-;_-@_-"/>
    <numFmt numFmtId="201" formatCode="0.00_ "/>
    <numFmt numFmtId="202" formatCode="0.00.E+00"/>
    <numFmt numFmtId="203" formatCode="#,##0_ "/>
    <numFmt numFmtId="204" formatCode="0.0%"/>
    <numFmt numFmtId="205" formatCode="0_);[Red]\(0\)"/>
  </numFmts>
  <fonts count="9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</font>
    <font>
      <b/>
      <sz val="9"/>
      <color rgb="FFFFFFFF"/>
      <name val="맑은 고딕"/>
      <family val="3"/>
      <charset val="129"/>
    </font>
    <font>
      <sz val="9"/>
      <color rgb="FF000000"/>
      <name val="맑은 고딕"/>
      <family val="3"/>
      <charset val="129"/>
    </font>
    <font>
      <sz val="11"/>
      <color theme="0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0"/>
      <name val="Arial"/>
      <family val="2"/>
    </font>
    <font>
      <sz val="10"/>
      <name val="맑은 고딕"/>
      <family val="3"/>
      <charset val="129"/>
      <scheme val="minor"/>
    </font>
    <font>
      <vertAlign val="superscript"/>
      <sz val="10"/>
      <color indexed="8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0"/>
      <color theme="0"/>
      <name val="맑은 고딕"/>
      <family val="3"/>
      <charset val="129"/>
      <scheme val="minor"/>
    </font>
    <font>
      <vertAlign val="subscript"/>
      <sz val="10"/>
      <color indexed="8"/>
      <name val="맑은 고딕"/>
      <family val="3"/>
      <charset val="129"/>
      <scheme val="minor"/>
    </font>
    <font>
      <vertAlign val="subscript"/>
      <sz val="10"/>
      <color indexed="8"/>
      <name val="맑은 고딕"/>
      <family val="3"/>
      <charset val="129"/>
    </font>
    <font>
      <sz val="10"/>
      <color indexed="8"/>
      <name val="맑은 고딕"/>
      <family val="3"/>
      <charset val="129"/>
    </font>
    <font>
      <sz val="8"/>
      <color indexed="8"/>
      <name val="맑은 고딕"/>
      <family val="3"/>
      <charset val="129"/>
      <scheme val="minor"/>
    </font>
    <font>
      <vertAlign val="subscript"/>
      <sz val="8"/>
      <color indexed="8"/>
      <name val="맑은 고딕"/>
      <family val="3"/>
      <charset val="129"/>
      <scheme val="minor"/>
    </font>
    <font>
      <vertAlign val="superscript"/>
      <sz val="10"/>
      <color indexed="8"/>
      <name val="맑은 고딕"/>
      <family val="3"/>
      <charset val="129"/>
    </font>
    <font>
      <vertAlign val="subscript"/>
      <sz val="10"/>
      <color theme="1"/>
      <name val="맑은 고딕"/>
      <family val="3"/>
      <charset val="129"/>
      <scheme val="minor"/>
    </font>
    <font>
      <vertAlign val="subscript"/>
      <sz val="1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2"/>
      <name val="바탕체"/>
      <family val="1"/>
      <charset val="129"/>
    </font>
    <font>
      <sz val="10"/>
      <name val="Times New Roman"/>
      <family val="1"/>
    </font>
    <font>
      <sz val="11"/>
      <name val="돋움"/>
      <family val="3"/>
      <charset val="129"/>
    </font>
    <font>
      <sz val="10"/>
      <name val="MS Sans Serif"/>
      <family val="2"/>
    </font>
    <font>
      <sz val="9"/>
      <name val="Times New Roman"/>
      <family val="1"/>
    </font>
    <font>
      <sz val="12"/>
      <name val="¹UAAA¼"/>
      <family val="1"/>
      <charset val="129"/>
    </font>
    <font>
      <sz val="12"/>
      <name val="¹ÙÅÁÃ¼"/>
      <family val="3"/>
      <charset val="129"/>
    </font>
    <font>
      <sz val="11"/>
      <name val="μ¸¿o"/>
      <family val="3"/>
      <charset val="129"/>
    </font>
    <font>
      <sz val="11"/>
      <name val="µ¸¿ò"/>
      <family val="3"/>
      <charset val="129"/>
    </font>
    <font>
      <b/>
      <sz val="9"/>
      <name val="Times New Roman"/>
      <family val="1"/>
    </font>
    <font>
      <b/>
      <sz val="10"/>
      <name val="Helv"/>
      <family val="2"/>
    </font>
    <font>
      <sz val="12"/>
      <name val="Helv"/>
      <family val="2"/>
    </font>
    <font>
      <sz val="10"/>
      <name val="Geneva"/>
      <family val="2"/>
    </font>
    <font>
      <b/>
      <sz val="12"/>
      <name val="Helv"/>
      <family val="2"/>
    </font>
    <font>
      <sz val="12"/>
      <name val="굴림"/>
      <family val="3"/>
      <charset val="129"/>
    </font>
    <font>
      <sz val="9"/>
      <name val="Helv"/>
      <family val="2"/>
    </font>
    <font>
      <vertAlign val="superscript"/>
      <sz val="12"/>
      <name val="Helv"/>
      <family val="2"/>
    </font>
    <font>
      <sz val="10"/>
      <name val="Helv"/>
      <family val="2"/>
    </font>
    <font>
      <u/>
      <sz val="10"/>
      <color indexed="36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2"/>
      <name val="Times New Roman"/>
      <family val="1"/>
    </font>
    <font>
      <b/>
      <sz val="9"/>
      <name val="Helv"/>
      <family val="2"/>
    </font>
    <font>
      <sz val="8.5"/>
      <name val="Helv"/>
      <family val="2"/>
    </font>
    <font>
      <u/>
      <sz val="10"/>
      <color indexed="12"/>
      <name val="Arial"/>
      <family val="2"/>
    </font>
    <font>
      <sz val="1"/>
      <name val="Arial"/>
      <family val="2"/>
    </font>
    <font>
      <b/>
      <sz val="11"/>
      <name val="Helv"/>
      <family val="2"/>
    </font>
    <font>
      <b/>
      <i/>
      <sz val="16"/>
      <name val="Helv"/>
      <family val="2"/>
    </font>
    <font>
      <sz val="8"/>
      <name val="Helv"/>
      <family val="2"/>
    </font>
    <font>
      <b/>
      <sz val="14"/>
      <name val="Helv"/>
      <family val="2"/>
    </font>
    <font>
      <sz val="12"/>
      <color indexed="24"/>
      <name val="바탕체"/>
      <family val="1"/>
      <charset val="129"/>
    </font>
    <font>
      <b/>
      <sz val="18"/>
      <color indexed="24"/>
      <name val="바탕체"/>
      <family val="1"/>
      <charset val="129"/>
    </font>
    <font>
      <b/>
      <sz val="15"/>
      <color indexed="24"/>
      <name val="바탕체"/>
      <family val="1"/>
      <charset val="129"/>
    </font>
    <font>
      <u/>
      <sz val="8.25"/>
      <color indexed="36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name val="Book Antiqua"/>
      <family val="1"/>
    </font>
    <font>
      <sz val="11"/>
      <name val="굴림"/>
      <family val="3"/>
      <charset val="129"/>
    </font>
    <font>
      <sz val="10"/>
      <name val="굴림체"/>
      <family val="3"/>
      <charset val="129"/>
    </font>
    <font>
      <sz val="12"/>
      <color indexed="8"/>
      <name val="굴림체"/>
      <family val="3"/>
      <charset val="129"/>
    </font>
    <font>
      <sz val="11"/>
      <color indexed="8"/>
      <name val="宋体"/>
      <family val="3"/>
      <charset val="129"/>
    </font>
    <font>
      <sz val="9"/>
      <name val="Verdana"/>
      <family val="2"/>
    </font>
    <font>
      <sz val="12"/>
      <color theme="1"/>
      <name val="굴림체"/>
      <family val="3"/>
      <charset val="129"/>
    </font>
    <font>
      <sz val="11"/>
      <color theme="1"/>
      <name val="宋体"/>
      <family val="3"/>
      <charset val="129"/>
    </font>
    <font>
      <sz val="11"/>
      <color theme="1"/>
      <name val="宋体"/>
      <family val="3"/>
      <charset val="129"/>
    </font>
    <font>
      <u/>
      <sz val="11"/>
      <color indexed="12"/>
      <name val="돋움"/>
      <family val="3"/>
      <charset val="129"/>
    </font>
    <font>
      <b/>
      <sz val="11"/>
      <color theme="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13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b/>
      <sz val="9"/>
      <color theme="0"/>
      <name val="맑은 고딕"/>
      <family val="3"/>
      <charset val="129"/>
      <scheme val="minor"/>
    </font>
    <font>
      <b/>
      <vertAlign val="subscript"/>
      <sz val="9"/>
      <color theme="0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9"/>
      <color theme="0"/>
      <name val="맑은 고딕"/>
      <family val="3"/>
      <charset val="129"/>
    </font>
    <font>
      <sz val="10"/>
      <color theme="0"/>
      <name val="맑은 고딕"/>
      <family val="3"/>
      <charset val="129"/>
      <scheme val="minor"/>
    </font>
    <font>
      <b/>
      <sz val="10"/>
      <color indexed="9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11"/>
      <color theme="1"/>
      <name val="맑은 고딕"/>
      <family val="3"/>
      <charset val="129"/>
    </font>
    <font>
      <b/>
      <sz val="11"/>
      <color rgb="FFFF0000"/>
      <name val="맑은 고딕"/>
      <family val="3"/>
      <charset val="129"/>
    </font>
    <font>
      <sz val="10"/>
      <color theme="1"/>
      <name val="맑은 고딕"/>
      <family val="3"/>
      <charset val="129"/>
    </font>
    <font>
      <b/>
      <sz val="16"/>
      <color rgb="FF00000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</font>
  </fonts>
  <fills count="21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9"/>
      </patternFill>
    </fill>
    <fill>
      <patternFill patternType="solid">
        <fgColor indexed="26"/>
        <bgColor indexed="64"/>
      </patternFill>
    </fill>
    <fill>
      <patternFill patternType="darkTrellis"/>
    </fill>
    <fill>
      <patternFill patternType="solid">
        <fgColor indexed="22"/>
        <bgColor indexed="55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000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2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hair">
        <color indexed="8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thin">
        <color indexed="64"/>
      </top>
      <bottom/>
      <diagonal style="thin">
        <color indexed="64"/>
      </diagonal>
    </border>
    <border>
      <left style="medium">
        <color indexed="64"/>
      </left>
      <right style="thin">
        <color indexed="64"/>
      </right>
      <top/>
      <bottom/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 style="medium">
        <color indexed="64"/>
      </right>
      <top/>
      <bottom/>
      <diagonal style="thin">
        <color indexed="64"/>
      </diagonal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2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0" fillId="0" borderId="0"/>
    <xf numFmtId="0" fontId="7" fillId="0" borderId="0">
      <alignment vertical="center"/>
    </xf>
    <xf numFmtId="0" fontId="30" fillId="0" borderId="0" applyFont="0" applyFill="0" applyBorder="0" applyAlignment="0" applyProtection="0"/>
    <xf numFmtId="3" fontId="31" fillId="0" borderId="0">
      <protection locked="0"/>
    </xf>
    <xf numFmtId="0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2" fillId="0" borderId="0"/>
    <xf numFmtId="177" fontId="32" fillId="0" borderId="7">
      <protection locked="0"/>
    </xf>
    <xf numFmtId="0" fontId="30" fillId="0" borderId="0"/>
    <xf numFmtId="0" fontId="3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40" fontId="33" fillId="0" borderId="0" applyFont="0" applyFill="0" applyBorder="0" applyAlignment="0" applyProtection="0"/>
    <xf numFmtId="49" fontId="34" fillId="0" borderId="1" applyNumberFormat="0" applyFont="0" applyFill="0" applyBorder="0" applyProtection="0">
      <alignment horizontal="left" vertical="center" indent="2"/>
    </xf>
    <xf numFmtId="49" fontId="34" fillId="0" borderId="5" applyNumberFormat="0" applyFont="0" applyFill="0" applyBorder="0" applyProtection="0">
      <alignment horizontal="left" vertical="center" indent="5"/>
    </xf>
    <xf numFmtId="0" fontId="35" fillId="0" borderId="0" applyFont="0" applyFill="0" applyBorder="0" applyAlignment="0" applyProtection="0"/>
    <xf numFmtId="178" fontId="36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 applyFont="0" applyFill="0" applyBorder="0" applyAlignment="0" applyProtection="0"/>
    <xf numFmtId="179" fontId="32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5" fillId="0" borderId="0" applyFont="0" applyFill="0" applyBorder="0" applyAlignment="0" applyProtection="0"/>
    <xf numFmtId="180" fontId="36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 applyFont="0" applyFill="0" applyBorder="0" applyAlignment="0" applyProtection="0"/>
    <xf numFmtId="181" fontId="32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5" fillId="0" borderId="0" applyFont="0" applyFill="0" applyBorder="0" applyAlignment="0" applyProtection="0"/>
    <xf numFmtId="41" fontId="36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 applyFont="0" applyFill="0" applyBorder="0" applyAlignment="0" applyProtection="0"/>
    <xf numFmtId="182" fontId="37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5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 applyFont="0" applyFill="0" applyBorder="0" applyAlignment="0" applyProtection="0"/>
    <xf numFmtId="183" fontId="37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10" fillId="0" borderId="0" applyFont="0" applyFill="0" applyBorder="0" applyAlignment="0" applyProtection="0"/>
    <xf numFmtId="4" fontId="39" fillId="0" borderId="3" applyFill="0" applyBorder="0" applyProtection="0">
      <alignment horizontal="right" vertical="center"/>
    </xf>
    <xf numFmtId="0" fontId="37" fillId="0" borderId="0"/>
    <xf numFmtId="0" fontId="36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40" fillId="0" borderId="0"/>
    <xf numFmtId="0" fontId="41" fillId="0" borderId="0">
      <alignment horizontal="center" vertical="center" wrapText="1"/>
    </xf>
    <xf numFmtId="0" fontId="41" fillId="0" borderId="0">
      <alignment horizontal="center" vertical="center" wrapText="1"/>
    </xf>
    <xf numFmtId="0" fontId="41" fillId="0" borderId="0">
      <alignment horizontal="center" vertical="center" wrapText="1"/>
    </xf>
    <xf numFmtId="0" fontId="41" fillId="0" borderId="0">
      <alignment horizontal="center" vertical="center" wrapText="1"/>
    </xf>
    <xf numFmtId="0" fontId="41" fillId="0" borderId="0">
      <alignment horizontal="center" vertical="center" wrapText="1"/>
    </xf>
    <xf numFmtId="0" fontId="41" fillId="0" borderId="0">
      <alignment horizontal="center" vertical="center" wrapText="1"/>
    </xf>
    <xf numFmtId="0" fontId="41" fillId="0" borderId="0">
      <alignment horizontal="center" vertical="center" wrapText="1"/>
    </xf>
    <xf numFmtId="38" fontId="33" fillId="0" borderId="0" applyFont="0" applyFill="0" applyBorder="0" applyAlignment="0" applyProtection="0"/>
    <xf numFmtId="40" fontId="42" fillId="0" borderId="0" applyFont="0" applyFill="0" applyBorder="0" applyAlignment="0" applyProtection="0"/>
    <xf numFmtId="3" fontId="10" fillId="0" borderId="0" applyFont="0" applyFill="0" applyBorder="0" applyAlignment="0" applyProtection="0"/>
    <xf numFmtId="0" fontId="43" fillId="0" borderId="0">
      <alignment horizontal="left" vertical="center" wrapText="1"/>
    </xf>
    <xf numFmtId="0" fontId="43" fillId="0" borderId="0">
      <alignment horizontal="left" vertical="center" wrapText="1"/>
    </xf>
    <xf numFmtId="0" fontId="43" fillId="0" borderId="0">
      <alignment horizontal="left" vertical="center" wrapText="1"/>
    </xf>
    <xf numFmtId="0" fontId="43" fillId="0" borderId="0">
      <alignment horizontal="left" vertical="center" wrapText="1"/>
    </xf>
    <xf numFmtId="0" fontId="43" fillId="0" borderId="0">
      <alignment horizontal="left" vertical="center" wrapText="1"/>
    </xf>
    <xf numFmtId="0" fontId="43" fillId="0" borderId="0">
      <alignment horizontal="left" vertical="center" wrapText="1"/>
    </xf>
    <xf numFmtId="0" fontId="43" fillId="0" borderId="0">
      <alignment horizontal="left" vertical="center" wrapText="1"/>
    </xf>
    <xf numFmtId="184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185" fontId="10" fillId="0" borderId="0" applyFont="0" applyFill="0" applyBorder="0" applyAlignment="0" applyProtection="0"/>
    <xf numFmtId="1" fontId="44" fillId="0" borderId="8">
      <alignment vertical="center"/>
    </xf>
    <xf numFmtId="3" fontId="45" fillId="0" borderId="9" applyAlignment="0">
      <alignment horizontal="right" vertical="center"/>
    </xf>
    <xf numFmtId="3" fontId="45" fillId="0" borderId="9" applyAlignment="0">
      <alignment horizontal="right" vertical="center"/>
    </xf>
    <xf numFmtId="3" fontId="45" fillId="0" borderId="9" applyAlignment="0">
      <alignment horizontal="right" vertical="center"/>
    </xf>
    <xf numFmtId="3" fontId="45" fillId="0" borderId="9" applyAlignment="0">
      <alignment horizontal="right" vertical="center"/>
    </xf>
    <xf numFmtId="3" fontId="45" fillId="0" borderId="9" applyAlignment="0">
      <alignment horizontal="right" vertical="center"/>
    </xf>
    <xf numFmtId="3" fontId="45" fillId="0" borderId="9" applyAlignment="0">
      <alignment horizontal="right" vertical="center"/>
    </xf>
    <xf numFmtId="3" fontId="45" fillId="0" borderId="9" applyAlignment="0">
      <alignment horizontal="right" vertical="center"/>
    </xf>
    <xf numFmtId="186" fontId="45" fillId="0" borderId="9">
      <alignment horizontal="right" vertical="center"/>
    </xf>
    <xf numFmtId="186" fontId="45" fillId="0" borderId="9">
      <alignment horizontal="right" vertical="center"/>
    </xf>
    <xf numFmtId="186" fontId="45" fillId="0" borderId="9">
      <alignment horizontal="right" vertical="center"/>
    </xf>
    <xf numFmtId="186" fontId="45" fillId="0" borderId="9">
      <alignment horizontal="right" vertical="center"/>
    </xf>
    <xf numFmtId="186" fontId="45" fillId="0" borderId="9">
      <alignment horizontal="right" vertical="center"/>
    </xf>
    <xf numFmtId="186" fontId="45" fillId="0" borderId="9">
      <alignment horizontal="right" vertical="center"/>
    </xf>
    <xf numFmtId="186" fontId="45" fillId="0" borderId="9">
      <alignment horizontal="right" vertical="center"/>
    </xf>
    <xf numFmtId="49" fontId="46" fillId="0" borderId="9">
      <alignment horizontal="left" vertical="center"/>
    </xf>
    <xf numFmtId="49" fontId="46" fillId="0" borderId="9">
      <alignment horizontal="left" vertical="center"/>
    </xf>
    <xf numFmtId="49" fontId="46" fillId="0" borderId="9">
      <alignment horizontal="left" vertical="center"/>
    </xf>
    <xf numFmtId="49" fontId="46" fillId="0" borderId="9">
      <alignment horizontal="left" vertical="center"/>
    </xf>
    <xf numFmtId="49" fontId="46" fillId="0" borderId="9">
      <alignment horizontal="left" vertical="center"/>
    </xf>
    <xf numFmtId="49" fontId="46" fillId="0" borderId="9">
      <alignment horizontal="left" vertical="center"/>
    </xf>
    <xf numFmtId="49" fontId="46" fillId="0" borderId="9">
      <alignment horizontal="left" vertical="center"/>
    </xf>
    <xf numFmtId="187" fontId="47" fillId="0" borderId="9" applyNumberFormat="0" applyFill="0">
      <alignment horizontal="right"/>
    </xf>
    <xf numFmtId="188" fontId="47" fillId="0" borderId="9">
      <alignment horizontal="right"/>
    </xf>
    <xf numFmtId="188" fontId="47" fillId="0" borderId="9">
      <alignment horizontal="right"/>
    </xf>
    <xf numFmtId="188" fontId="47" fillId="0" borderId="9">
      <alignment horizontal="right"/>
    </xf>
    <xf numFmtId="188" fontId="47" fillId="0" borderId="9">
      <alignment horizontal="right"/>
    </xf>
    <xf numFmtId="188" fontId="47" fillId="0" borderId="9">
      <alignment horizontal="right"/>
    </xf>
    <xf numFmtId="188" fontId="47" fillId="0" borderId="9">
      <alignment horizontal="right"/>
    </xf>
    <xf numFmtId="188" fontId="47" fillId="0" borderId="9">
      <alignment horizontal="right"/>
    </xf>
    <xf numFmtId="0" fontId="10" fillId="0" borderId="0" applyFont="0" applyFill="0" applyBorder="0" applyAlignment="0" applyProtection="0"/>
    <xf numFmtId="2" fontId="10" fillId="0" borderId="0" applyFont="0" applyFill="0" applyBorder="0" applyAlignment="0" applyProtection="0"/>
    <xf numFmtId="0" fontId="48" fillId="0" borderId="0" applyNumberFormat="0" applyFill="0" applyBorder="0" applyAlignment="0" applyProtection="0">
      <alignment vertical="top"/>
      <protection locked="0"/>
    </xf>
    <xf numFmtId="38" fontId="49" fillId="4" borderId="0" applyNumberFormat="0" applyBorder="0" applyAlignment="0" applyProtection="0"/>
    <xf numFmtId="0" fontId="43" fillId="0" borderId="0">
      <alignment horizontal="left"/>
    </xf>
    <xf numFmtId="0" fontId="50" fillId="0" borderId="10" applyNumberFormat="0" applyAlignment="0" applyProtection="0">
      <alignment horizontal="left" vertical="center"/>
    </xf>
    <xf numFmtId="0" fontId="50" fillId="0" borderId="11">
      <alignment horizontal="left" vertical="center"/>
    </xf>
    <xf numFmtId="0" fontId="51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9">
      <alignment horizontal="left"/>
    </xf>
    <xf numFmtId="0" fontId="53" fillId="0" borderId="9">
      <alignment horizontal="left"/>
    </xf>
    <xf numFmtId="0" fontId="53" fillId="0" borderId="9">
      <alignment horizontal="left"/>
    </xf>
    <xf numFmtId="0" fontId="53" fillId="0" borderId="9">
      <alignment horizontal="left"/>
    </xf>
    <xf numFmtId="0" fontId="53" fillId="0" borderId="9">
      <alignment horizontal="left"/>
    </xf>
    <xf numFmtId="0" fontId="53" fillId="0" borderId="9">
      <alignment horizontal="left"/>
    </xf>
    <xf numFmtId="0" fontId="53" fillId="0" borderId="9">
      <alignment horizontal="left"/>
    </xf>
    <xf numFmtId="0" fontId="53" fillId="0" borderId="12">
      <alignment horizontal="right" vertical="center"/>
    </xf>
    <xf numFmtId="0" fontId="53" fillId="0" borderId="12">
      <alignment horizontal="right" vertical="center"/>
    </xf>
    <xf numFmtId="0" fontId="53" fillId="0" borderId="12">
      <alignment horizontal="right" vertical="center"/>
    </xf>
    <xf numFmtId="0" fontId="53" fillId="0" borderId="12">
      <alignment horizontal="right" vertical="center"/>
    </xf>
    <xf numFmtId="0" fontId="53" fillId="0" borderId="12">
      <alignment horizontal="right" vertical="center"/>
    </xf>
    <xf numFmtId="0" fontId="53" fillId="0" borderId="12">
      <alignment horizontal="right" vertical="center"/>
    </xf>
    <xf numFmtId="0" fontId="53" fillId="0" borderId="12">
      <alignment horizontal="right" vertical="center"/>
    </xf>
    <xf numFmtId="0" fontId="54" fillId="0" borderId="9">
      <alignment horizontal="left" vertical="center"/>
    </xf>
    <xf numFmtId="0" fontId="54" fillId="0" borderId="9">
      <alignment horizontal="left" vertical="center"/>
    </xf>
    <xf numFmtId="0" fontId="54" fillId="0" borderId="9">
      <alignment horizontal="left" vertical="center"/>
    </xf>
    <xf numFmtId="0" fontId="54" fillId="0" borderId="9">
      <alignment horizontal="left" vertical="center"/>
    </xf>
    <xf numFmtId="0" fontId="54" fillId="0" borderId="9">
      <alignment horizontal="left" vertical="center"/>
    </xf>
    <xf numFmtId="0" fontId="54" fillId="0" borderId="9">
      <alignment horizontal="left" vertical="center"/>
    </xf>
    <xf numFmtId="0" fontId="54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0" fillId="0" borderId="9">
      <alignment horizontal="left"/>
    </xf>
    <xf numFmtId="0" fontId="40" fillId="5" borderId="0">
      <alignment horizontal="centerContinuous" wrapText="1"/>
    </xf>
    <xf numFmtId="49" fontId="40" fillId="5" borderId="7">
      <alignment horizontal="left" vertical="center"/>
    </xf>
    <xf numFmtId="49" fontId="40" fillId="5" borderId="7">
      <alignment horizontal="left" vertical="center"/>
    </xf>
    <xf numFmtId="49" fontId="40" fillId="5" borderId="7">
      <alignment horizontal="left" vertical="center"/>
    </xf>
    <xf numFmtId="49" fontId="40" fillId="5" borderId="7">
      <alignment horizontal="left" vertical="center"/>
    </xf>
    <xf numFmtId="49" fontId="40" fillId="5" borderId="7">
      <alignment horizontal="left" vertical="center"/>
    </xf>
    <xf numFmtId="49" fontId="40" fillId="5" borderId="7">
      <alignment horizontal="left" vertical="center"/>
    </xf>
    <xf numFmtId="49" fontId="40" fillId="5" borderId="7">
      <alignment horizontal="left" vertical="center"/>
    </xf>
    <xf numFmtId="0" fontId="40" fillId="5" borderId="0">
      <alignment horizontal="centerContinuous" wrapText="1"/>
    </xf>
    <xf numFmtId="0" fontId="40" fillId="5" borderId="0">
      <alignment horizontal="centerContinuous" wrapText="1"/>
    </xf>
    <xf numFmtId="0" fontId="40" fillId="5" borderId="0">
      <alignment horizontal="centerContinuous" wrapText="1"/>
    </xf>
    <xf numFmtId="0" fontId="40" fillId="5" borderId="0">
      <alignment horizontal="centerContinuous" wrapText="1"/>
    </xf>
    <xf numFmtId="0" fontId="40" fillId="5" borderId="0">
      <alignment horizontal="centerContinuous" wrapText="1"/>
    </xf>
    <xf numFmtId="0" fontId="40" fillId="5" borderId="0">
      <alignment horizontal="centerContinuous" wrapText="1"/>
    </xf>
    <xf numFmtId="0" fontId="40" fillId="5" borderId="0">
      <alignment horizontal="centerContinuous" vertical="center" wrapText="1"/>
    </xf>
    <xf numFmtId="0" fontId="55" fillId="0" borderId="0" applyNumberFormat="0" applyFill="0" applyBorder="0" applyAlignment="0" applyProtection="0">
      <alignment vertical="top"/>
      <protection locked="0"/>
    </xf>
    <xf numFmtId="10" fontId="49" fillId="6" borderId="1" applyNumberFormat="0" applyBorder="0" applyAlignment="0" applyProtection="0"/>
    <xf numFmtId="189" fontId="56" fillId="0" borderId="0" applyFont="0" applyFill="0" applyBorder="0" applyAlignment="0" applyProtection="0"/>
    <xf numFmtId="190" fontId="56" fillId="0" borderId="0" applyFont="0" applyFill="0" applyBorder="0" applyAlignment="0" applyProtection="0"/>
    <xf numFmtId="0" fontId="57" fillId="0" borderId="13"/>
    <xf numFmtId="9" fontId="56" fillId="0" borderId="0" applyFont="0" applyFill="0" applyBorder="0" applyAlignment="0" applyProtection="0"/>
    <xf numFmtId="180" fontId="56" fillId="0" borderId="0" applyFont="0" applyFill="0" applyBorder="0" applyAlignment="0" applyProtection="0"/>
    <xf numFmtId="191" fontId="58" fillId="0" borderId="0"/>
    <xf numFmtId="4" fontId="34" fillId="0" borderId="1" applyFill="0" applyBorder="0" applyProtection="0">
      <alignment horizontal="right" vertical="center"/>
    </xf>
    <xf numFmtId="49" fontId="39" fillId="0" borderId="1" applyNumberFormat="0" applyFill="0" applyBorder="0" applyProtection="0">
      <alignment horizontal="left" vertical="center"/>
    </xf>
    <xf numFmtId="0" fontId="34" fillId="0" borderId="1" applyNumberFormat="0" applyFill="0" applyAlignment="0" applyProtection="0"/>
    <xf numFmtId="0" fontId="59" fillId="4" borderId="0" applyNumberFormat="0" applyFont="0" applyBorder="0" applyAlignment="0" applyProtection="0"/>
    <xf numFmtId="0" fontId="59" fillId="4" borderId="0" applyNumberFormat="0" applyFont="0" applyBorder="0" applyAlignment="0" applyProtection="0"/>
    <xf numFmtId="0" fontId="59" fillId="4" borderId="0" applyNumberFormat="0" applyFont="0" applyBorder="0" applyAlignment="0" applyProtection="0"/>
    <xf numFmtId="0" fontId="59" fillId="4" borderId="0" applyNumberFormat="0" applyFont="0" applyBorder="0" applyAlignment="0" applyProtection="0"/>
    <xf numFmtId="0" fontId="59" fillId="4" borderId="0" applyNumberFormat="0" applyFont="0" applyBorder="0" applyAlignment="0" applyProtection="0"/>
    <xf numFmtId="0" fontId="59" fillId="4" borderId="0" applyNumberFormat="0" applyFont="0" applyBorder="0" applyAlignment="0" applyProtection="0"/>
    <xf numFmtId="0" fontId="59" fillId="4" borderId="0" applyNumberFormat="0" applyFont="0" applyBorder="0" applyAlignment="0" applyProtection="0"/>
    <xf numFmtId="0" fontId="10" fillId="0" borderId="0"/>
    <xf numFmtId="192" fontId="34" fillId="7" borderId="1" applyNumberFormat="0" applyFont="0" applyBorder="0" applyAlignment="0" applyProtection="0">
      <alignment horizontal="right" vertical="center"/>
    </xf>
    <xf numFmtId="10" fontId="10" fillId="0" borderId="0" applyFont="0" applyFill="0" applyBorder="0" applyAlignment="0" applyProtection="0"/>
    <xf numFmtId="3" fontId="45" fillId="0" borderId="0">
      <alignment horizontal="left" vertical="center"/>
    </xf>
    <xf numFmtId="3" fontId="45" fillId="0" borderId="0">
      <alignment horizontal="left" vertical="center"/>
    </xf>
    <xf numFmtId="3" fontId="45" fillId="0" borderId="0">
      <alignment horizontal="left" vertical="center"/>
    </xf>
    <xf numFmtId="3" fontId="45" fillId="0" borderId="0">
      <alignment horizontal="left" vertical="center"/>
    </xf>
    <xf numFmtId="3" fontId="45" fillId="0" borderId="0">
      <alignment horizontal="left" vertical="center"/>
    </xf>
    <xf numFmtId="3" fontId="45" fillId="0" borderId="0">
      <alignment horizontal="left" vertical="center"/>
    </xf>
    <xf numFmtId="3" fontId="45" fillId="0" borderId="0">
      <alignment horizontal="left" vertical="center"/>
    </xf>
    <xf numFmtId="0" fontId="41" fillId="0" borderId="0">
      <alignment horizontal="left" vertical="center"/>
    </xf>
    <xf numFmtId="0" fontId="41" fillId="0" borderId="0">
      <alignment horizontal="left" vertical="center"/>
    </xf>
    <xf numFmtId="0" fontId="41" fillId="0" borderId="0">
      <alignment horizontal="left" vertical="center"/>
    </xf>
    <xf numFmtId="0" fontId="41" fillId="0" borderId="0">
      <alignment horizontal="left" vertical="center"/>
    </xf>
    <xf numFmtId="0" fontId="41" fillId="0" borderId="0">
      <alignment horizontal="left" vertical="center"/>
    </xf>
    <xf numFmtId="0" fontId="41" fillId="0" borderId="0">
      <alignment horizontal="left" vertical="center"/>
    </xf>
    <xf numFmtId="0" fontId="41" fillId="0" borderId="0">
      <alignment horizontal="left" vertical="center"/>
    </xf>
    <xf numFmtId="0" fontId="59" fillId="0" borderId="0">
      <alignment horizontal="right"/>
    </xf>
    <xf numFmtId="49" fontId="59" fillId="0" borderId="0">
      <alignment horizontal="center"/>
    </xf>
    <xf numFmtId="49" fontId="59" fillId="0" borderId="0">
      <alignment horizontal="center"/>
    </xf>
    <xf numFmtId="49" fontId="59" fillId="0" borderId="0">
      <alignment horizontal="center"/>
    </xf>
    <xf numFmtId="49" fontId="59" fillId="0" borderId="0">
      <alignment horizontal="center"/>
    </xf>
    <xf numFmtId="49" fontId="59" fillId="0" borderId="0">
      <alignment horizontal="center"/>
    </xf>
    <xf numFmtId="49" fontId="59" fillId="0" borderId="0">
      <alignment horizontal="center"/>
    </xf>
    <xf numFmtId="49" fontId="59" fillId="0" borderId="0">
      <alignment horizontal="center"/>
    </xf>
    <xf numFmtId="0" fontId="46" fillId="0" borderId="0">
      <alignment horizontal="right"/>
    </xf>
    <xf numFmtId="0" fontId="46" fillId="0" borderId="0">
      <alignment horizontal="right"/>
    </xf>
    <xf numFmtId="0" fontId="46" fillId="0" borderId="0">
      <alignment horizontal="right"/>
    </xf>
    <xf numFmtId="0" fontId="46" fillId="0" borderId="0">
      <alignment horizontal="right"/>
    </xf>
    <xf numFmtId="0" fontId="46" fillId="0" borderId="0">
      <alignment horizontal="right"/>
    </xf>
    <xf numFmtId="0" fontId="46" fillId="0" borderId="0">
      <alignment horizontal="right"/>
    </xf>
    <xf numFmtId="0" fontId="46" fillId="0" borderId="0">
      <alignment horizontal="right"/>
    </xf>
    <xf numFmtId="0" fontId="59" fillId="0" borderId="0">
      <alignment horizontal="left"/>
    </xf>
    <xf numFmtId="0" fontId="59" fillId="0" borderId="0">
      <alignment horizontal="left"/>
    </xf>
    <xf numFmtId="0" fontId="59" fillId="0" borderId="0">
      <alignment horizontal="left"/>
    </xf>
    <xf numFmtId="0" fontId="59" fillId="0" borderId="0">
      <alignment horizontal="left"/>
    </xf>
    <xf numFmtId="0" fontId="59" fillId="0" borderId="0">
      <alignment horizontal="left"/>
    </xf>
    <xf numFmtId="0" fontId="59" fillId="0" borderId="0">
      <alignment horizontal="left"/>
    </xf>
    <xf numFmtId="0" fontId="59" fillId="0" borderId="0">
      <alignment horizontal="left"/>
    </xf>
    <xf numFmtId="0" fontId="34" fillId="0" borderId="0"/>
    <xf numFmtId="49" fontId="45" fillId="0" borderId="0">
      <alignment horizontal="left" vertical="center"/>
    </xf>
    <xf numFmtId="49" fontId="45" fillId="0" borderId="0">
      <alignment horizontal="left" vertical="center"/>
    </xf>
    <xf numFmtId="49" fontId="45" fillId="0" borderId="0">
      <alignment horizontal="left" vertical="center"/>
    </xf>
    <xf numFmtId="49" fontId="45" fillId="0" borderId="0">
      <alignment horizontal="left" vertical="center"/>
    </xf>
    <xf numFmtId="49" fontId="45" fillId="0" borderId="0">
      <alignment horizontal="left" vertical="center"/>
    </xf>
    <xf numFmtId="49" fontId="45" fillId="0" borderId="0">
      <alignment horizontal="left" vertical="center"/>
    </xf>
    <xf numFmtId="49" fontId="45" fillId="0" borderId="0">
      <alignment horizontal="left" vertical="center"/>
    </xf>
    <xf numFmtId="0" fontId="57" fillId="0" borderId="0"/>
    <xf numFmtId="49" fontId="46" fillId="0" borderId="9">
      <alignment horizontal="left" vertical="center"/>
    </xf>
    <xf numFmtId="49" fontId="46" fillId="0" borderId="9">
      <alignment horizontal="left" vertical="center"/>
    </xf>
    <xf numFmtId="49" fontId="46" fillId="0" borderId="9">
      <alignment horizontal="left" vertical="center"/>
    </xf>
    <xf numFmtId="49" fontId="46" fillId="0" borderId="9">
      <alignment horizontal="left" vertical="center"/>
    </xf>
    <xf numFmtId="49" fontId="46" fillId="0" borderId="9">
      <alignment horizontal="left" vertical="center"/>
    </xf>
    <xf numFmtId="49" fontId="46" fillId="0" borderId="9">
      <alignment horizontal="left" vertical="center"/>
    </xf>
    <xf numFmtId="49" fontId="46" fillId="0" borderId="9">
      <alignment horizontal="left" vertical="center"/>
    </xf>
    <xf numFmtId="49" fontId="41" fillId="0" borderId="9" applyFill="0">
      <alignment horizontal="left" vertical="center"/>
    </xf>
    <xf numFmtId="49" fontId="41" fillId="0" borderId="9" applyFill="0">
      <alignment horizontal="left" vertical="center"/>
    </xf>
    <xf numFmtId="49" fontId="41" fillId="0" borderId="9" applyFill="0">
      <alignment horizontal="left" vertical="center"/>
    </xf>
    <xf numFmtId="49" fontId="41" fillId="0" borderId="9" applyFill="0">
      <alignment horizontal="left" vertical="center"/>
    </xf>
    <xf numFmtId="49" fontId="41" fillId="0" borderId="9" applyFill="0">
      <alignment horizontal="left" vertical="center"/>
    </xf>
    <xf numFmtId="49" fontId="41" fillId="0" borderId="9" applyFill="0">
      <alignment horizontal="left" vertical="center"/>
    </xf>
    <xf numFmtId="49" fontId="41" fillId="0" borderId="9" applyFill="0">
      <alignment horizontal="left" vertical="center"/>
    </xf>
    <xf numFmtId="49" fontId="46" fillId="0" borderId="9">
      <alignment horizontal="left"/>
    </xf>
    <xf numFmtId="187" fontId="45" fillId="0" borderId="0" applyNumberFormat="0">
      <alignment horizontal="right"/>
    </xf>
    <xf numFmtId="187" fontId="45" fillId="0" borderId="0" applyNumberFormat="0">
      <alignment horizontal="right"/>
    </xf>
    <xf numFmtId="187" fontId="45" fillId="0" borderId="0" applyNumberFormat="0">
      <alignment horizontal="right"/>
    </xf>
    <xf numFmtId="187" fontId="45" fillId="0" borderId="0" applyNumberFormat="0">
      <alignment horizontal="right"/>
    </xf>
    <xf numFmtId="187" fontId="45" fillId="0" borderId="0" applyNumberFormat="0">
      <alignment horizontal="right"/>
    </xf>
    <xf numFmtId="187" fontId="45" fillId="0" borderId="0" applyNumberFormat="0">
      <alignment horizontal="right"/>
    </xf>
    <xf numFmtId="187" fontId="45" fillId="0" borderId="0" applyNumberFormat="0">
      <alignment horizontal="right"/>
    </xf>
    <xf numFmtId="0" fontId="53" fillId="8" borderId="0">
      <alignment horizontal="centerContinuous" vertical="center" wrapText="1"/>
    </xf>
    <xf numFmtId="0" fontId="53" fillId="8" borderId="0">
      <alignment horizontal="centerContinuous" vertical="center" wrapText="1"/>
    </xf>
    <xf numFmtId="0" fontId="53" fillId="8" borderId="0">
      <alignment horizontal="centerContinuous" vertical="center" wrapText="1"/>
    </xf>
    <xf numFmtId="0" fontId="53" fillId="8" borderId="0">
      <alignment horizontal="centerContinuous" vertical="center" wrapText="1"/>
    </xf>
    <xf numFmtId="0" fontId="53" fillId="8" borderId="0">
      <alignment horizontal="centerContinuous" vertical="center" wrapText="1"/>
    </xf>
    <xf numFmtId="0" fontId="53" fillId="8" borderId="0">
      <alignment horizontal="centerContinuous" vertical="center" wrapText="1"/>
    </xf>
    <xf numFmtId="0" fontId="53" fillId="8" borderId="0">
      <alignment horizontal="centerContinuous" vertical="center" wrapText="1"/>
    </xf>
    <xf numFmtId="0" fontId="53" fillId="0" borderId="14">
      <alignment horizontal="left" vertical="center"/>
    </xf>
    <xf numFmtId="0" fontId="53" fillId="0" borderId="14">
      <alignment horizontal="left" vertical="center"/>
    </xf>
    <xf numFmtId="0" fontId="53" fillId="0" borderId="14">
      <alignment horizontal="left" vertical="center"/>
    </xf>
    <xf numFmtId="0" fontId="53" fillId="0" borderId="14">
      <alignment horizontal="left" vertical="center"/>
    </xf>
    <xf numFmtId="0" fontId="53" fillId="0" borderId="14">
      <alignment horizontal="left" vertical="center"/>
    </xf>
    <xf numFmtId="0" fontId="53" fillId="0" borderId="14">
      <alignment horizontal="left" vertical="center"/>
    </xf>
    <xf numFmtId="0" fontId="53" fillId="0" borderId="14">
      <alignment horizontal="left" vertical="center"/>
    </xf>
    <xf numFmtId="0" fontId="60" fillId="0" borderId="0">
      <alignment horizontal="left" vertical="top"/>
    </xf>
    <xf numFmtId="0" fontId="60" fillId="0" borderId="0">
      <alignment horizontal="left" vertical="top"/>
    </xf>
    <xf numFmtId="0" fontId="60" fillId="0" borderId="0">
      <alignment horizontal="left" vertical="top"/>
    </xf>
    <xf numFmtId="0" fontId="60" fillId="0" borderId="0">
      <alignment horizontal="left" vertical="top"/>
    </xf>
    <xf numFmtId="0" fontId="60" fillId="0" borderId="0">
      <alignment horizontal="left" vertical="top"/>
    </xf>
    <xf numFmtId="0" fontId="60" fillId="0" borderId="0">
      <alignment horizontal="left" vertical="top"/>
    </xf>
    <xf numFmtId="0" fontId="60" fillId="0" borderId="0">
      <alignment horizontal="left" vertical="top"/>
    </xf>
    <xf numFmtId="0" fontId="35" fillId="0" borderId="0"/>
    <xf numFmtId="0" fontId="35" fillId="0" borderId="0"/>
    <xf numFmtId="0" fontId="40" fillId="0" borderId="0">
      <alignment horizontal="left"/>
    </xf>
    <xf numFmtId="0" fontId="43" fillId="0" borderId="0">
      <alignment horizontal="left"/>
    </xf>
    <xf numFmtId="0" fontId="43" fillId="0" borderId="0">
      <alignment horizontal="left"/>
    </xf>
    <xf numFmtId="0" fontId="43" fillId="0" borderId="0">
      <alignment horizontal="left"/>
    </xf>
    <xf numFmtId="0" fontId="43" fillId="0" borderId="0">
      <alignment horizontal="left"/>
    </xf>
    <xf numFmtId="0" fontId="43" fillId="0" borderId="0">
      <alignment horizontal="left"/>
    </xf>
    <xf numFmtId="0" fontId="43" fillId="0" borderId="0">
      <alignment horizontal="left"/>
    </xf>
    <xf numFmtId="0" fontId="43" fillId="0" borderId="0">
      <alignment horizontal="left"/>
    </xf>
    <xf numFmtId="0" fontId="47" fillId="0" borderId="0">
      <alignment horizontal="left"/>
    </xf>
    <xf numFmtId="0" fontId="47" fillId="0" borderId="0">
      <alignment horizontal="left"/>
    </xf>
    <xf numFmtId="0" fontId="47" fillId="0" borderId="0">
      <alignment horizontal="left"/>
    </xf>
    <xf numFmtId="0" fontId="47" fillId="0" borderId="0">
      <alignment horizontal="left"/>
    </xf>
    <xf numFmtId="0" fontId="47" fillId="0" borderId="0">
      <alignment horizontal="left"/>
    </xf>
    <xf numFmtId="0" fontId="47" fillId="0" borderId="0">
      <alignment horizontal="left"/>
    </xf>
    <xf numFmtId="0" fontId="47" fillId="0" borderId="0">
      <alignment horizontal="left"/>
    </xf>
    <xf numFmtId="0" fontId="40" fillId="0" borderId="0">
      <alignment horizontal="left"/>
    </xf>
    <xf numFmtId="0" fontId="40" fillId="0" borderId="0">
      <alignment horizontal="left"/>
    </xf>
    <xf numFmtId="0" fontId="40" fillId="0" borderId="0">
      <alignment horizontal="left"/>
    </xf>
    <xf numFmtId="0" fontId="40" fillId="0" borderId="0">
      <alignment horizontal="left"/>
    </xf>
    <xf numFmtId="0" fontId="40" fillId="0" borderId="0">
      <alignment horizontal="left"/>
    </xf>
    <xf numFmtId="0" fontId="40" fillId="0" borderId="0">
      <alignment horizontal="left"/>
    </xf>
    <xf numFmtId="0" fontId="60" fillId="0" borderId="0">
      <alignment horizontal="left" vertical="top"/>
    </xf>
    <xf numFmtId="0" fontId="60" fillId="0" borderId="0">
      <alignment horizontal="left" vertical="top"/>
    </xf>
    <xf numFmtId="0" fontId="60" fillId="0" borderId="0">
      <alignment horizontal="left" vertical="top"/>
    </xf>
    <xf numFmtId="0" fontId="60" fillId="0" borderId="0">
      <alignment horizontal="left" vertical="top"/>
    </xf>
    <xf numFmtId="0" fontId="60" fillId="0" borderId="0">
      <alignment horizontal="left" vertical="top"/>
    </xf>
    <xf numFmtId="0" fontId="60" fillId="0" borderId="0">
      <alignment horizontal="left" vertical="top"/>
    </xf>
    <xf numFmtId="0" fontId="60" fillId="0" borderId="0">
      <alignment horizontal="left" vertical="top"/>
    </xf>
    <xf numFmtId="0" fontId="43" fillId="0" borderId="0">
      <alignment horizontal="left"/>
    </xf>
    <xf numFmtId="0" fontId="43" fillId="0" borderId="0">
      <alignment horizontal="left"/>
    </xf>
    <xf numFmtId="0" fontId="43" fillId="0" borderId="0">
      <alignment horizontal="left"/>
    </xf>
    <xf numFmtId="0" fontId="43" fillId="0" borderId="0">
      <alignment horizontal="left"/>
    </xf>
    <xf numFmtId="0" fontId="43" fillId="0" borderId="0">
      <alignment horizontal="left"/>
    </xf>
    <xf numFmtId="0" fontId="43" fillId="0" borderId="0">
      <alignment horizontal="left"/>
    </xf>
    <xf numFmtId="0" fontId="43" fillId="0" borderId="0">
      <alignment horizontal="left"/>
    </xf>
    <xf numFmtId="0" fontId="47" fillId="0" borderId="0">
      <alignment horizontal="left"/>
    </xf>
    <xf numFmtId="0" fontId="47" fillId="0" borderId="0">
      <alignment horizontal="left"/>
    </xf>
    <xf numFmtId="0" fontId="47" fillId="0" borderId="0">
      <alignment horizontal="left"/>
    </xf>
    <xf numFmtId="0" fontId="47" fillId="0" borderId="0">
      <alignment horizontal="left"/>
    </xf>
    <xf numFmtId="0" fontId="47" fillId="0" borderId="0">
      <alignment horizontal="left"/>
    </xf>
    <xf numFmtId="0" fontId="47" fillId="0" borderId="0">
      <alignment horizontal="left"/>
    </xf>
    <xf numFmtId="0" fontId="47" fillId="0" borderId="0">
      <alignment horizontal="left"/>
    </xf>
    <xf numFmtId="0" fontId="10" fillId="0" borderId="15" applyNumberFormat="0" applyFont="0" applyFill="0" applyAlignment="0" applyProtection="0"/>
    <xf numFmtId="41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93" fontId="10" fillId="0" borderId="0" applyFont="0" applyFill="0" applyBorder="0" applyAlignment="0" applyProtection="0"/>
    <xf numFmtId="194" fontId="10" fillId="0" borderId="0" applyFont="0" applyFill="0" applyBorder="0" applyAlignment="0" applyProtection="0"/>
    <xf numFmtId="49" fontId="45" fillId="0" borderId="9">
      <alignment horizontal="left"/>
    </xf>
    <xf numFmtId="49" fontId="45" fillId="0" borderId="9">
      <alignment horizontal="left"/>
    </xf>
    <xf numFmtId="49" fontId="45" fillId="0" borderId="9">
      <alignment horizontal="left"/>
    </xf>
    <xf numFmtId="49" fontId="45" fillId="0" borderId="9">
      <alignment horizontal="left"/>
    </xf>
    <xf numFmtId="49" fontId="45" fillId="0" borderId="9">
      <alignment horizontal="left"/>
    </xf>
    <xf numFmtId="49" fontId="45" fillId="0" borderId="9">
      <alignment horizontal="left"/>
    </xf>
    <xf numFmtId="49" fontId="45" fillId="0" borderId="9">
      <alignment horizontal="left"/>
    </xf>
    <xf numFmtId="0" fontId="53" fillId="0" borderId="12">
      <alignment horizontal="left"/>
    </xf>
    <xf numFmtId="0" fontId="53" fillId="0" borderId="12">
      <alignment horizontal="left"/>
    </xf>
    <xf numFmtId="0" fontId="53" fillId="0" borderId="12">
      <alignment horizontal="left"/>
    </xf>
    <xf numFmtId="0" fontId="53" fillId="0" borderId="12">
      <alignment horizontal="left"/>
    </xf>
    <xf numFmtId="0" fontId="53" fillId="0" borderId="12">
      <alignment horizontal="left"/>
    </xf>
    <xf numFmtId="0" fontId="53" fillId="0" borderId="12">
      <alignment horizontal="left"/>
    </xf>
    <xf numFmtId="0" fontId="53" fillId="0" borderId="12">
      <alignment horizontal="left"/>
    </xf>
    <xf numFmtId="0" fontId="40" fillId="0" borderId="0">
      <alignment horizontal="left" vertical="center"/>
    </xf>
    <xf numFmtId="0" fontId="40" fillId="0" borderId="0">
      <alignment horizontal="left" vertical="center"/>
    </xf>
    <xf numFmtId="0" fontId="40" fillId="0" borderId="0">
      <alignment horizontal="left" vertical="center"/>
    </xf>
    <xf numFmtId="0" fontId="40" fillId="0" borderId="0">
      <alignment horizontal="left" vertical="center"/>
    </xf>
    <xf numFmtId="0" fontId="40" fillId="0" borderId="0">
      <alignment horizontal="left" vertical="center"/>
    </xf>
    <xf numFmtId="0" fontId="40" fillId="0" borderId="0">
      <alignment horizontal="left" vertical="center"/>
    </xf>
    <xf numFmtId="0" fontId="40" fillId="0" borderId="0">
      <alignment horizontal="left" vertical="center"/>
    </xf>
    <xf numFmtId="49" fontId="59" fillId="0" borderId="9">
      <alignment horizontal="left"/>
    </xf>
    <xf numFmtId="2" fontId="61" fillId="0" borderId="0" applyFont="0" applyFill="0" applyBorder="0" applyAlignment="0" applyProtection="0"/>
    <xf numFmtId="0" fontId="62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64" fillId="0" borderId="0" applyNumberFormat="0" applyFill="0" applyBorder="0" applyAlignment="0" applyProtection="0">
      <alignment vertical="top"/>
      <protection locked="0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32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9" fontId="32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0" fontId="66" fillId="0" borderId="0"/>
    <xf numFmtId="41" fontId="67" fillId="0" borderId="0" applyFont="0" applyFill="0" applyBorder="0" applyAlignment="0" applyProtection="0">
      <alignment vertical="center"/>
    </xf>
    <xf numFmtId="41" fontId="67" fillId="0" borderId="0" applyFont="0" applyFill="0" applyBorder="0" applyAlignment="0" applyProtection="0">
      <alignment vertical="center"/>
    </xf>
    <xf numFmtId="41" fontId="67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8" fillId="0" borderId="0" applyFont="0" applyFill="0" applyBorder="0" applyAlignment="0" applyProtection="0">
      <alignment vertical="center"/>
    </xf>
    <xf numFmtId="41" fontId="69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7" fillId="0" borderId="0" applyFont="0" applyFill="0" applyBorder="0" applyAlignment="0" applyProtection="0">
      <alignment vertical="center"/>
    </xf>
    <xf numFmtId="41" fontId="67" fillId="0" borderId="0" applyFont="0" applyFill="0" applyBorder="0" applyAlignment="0" applyProtection="0">
      <alignment vertical="center"/>
    </xf>
    <xf numFmtId="41" fontId="70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67" fillId="0" borderId="0" applyFont="0" applyFill="0" applyBorder="0" applyAlignment="0" applyProtection="0">
      <alignment vertical="center"/>
    </xf>
    <xf numFmtId="41" fontId="67" fillId="0" borderId="0" applyFont="0" applyFill="0" applyBorder="0" applyAlignment="0" applyProtection="0">
      <alignment vertical="center"/>
    </xf>
    <xf numFmtId="41" fontId="67" fillId="0" borderId="0" applyFont="0" applyFill="0" applyBorder="0" applyAlignment="0" applyProtection="0">
      <alignment vertical="center"/>
    </xf>
    <xf numFmtId="41" fontId="67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189" fontId="71" fillId="0" borderId="0" applyFont="0" applyFill="0" applyBorder="0" applyAlignment="0" applyProtection="0"/>
    <xf numFmtId="41" fontId="67" fillId="0" borderId="0" applyFont="0" applyFill="0" applyBorder="0" applyAlignment="0" applyProtection="0">
      <alignment vertical="center"/>
    </xf>
    <xf numFmtId="41" fontId="67" fillId="0" borderId="0" applyFont="0" applyFill="0" applyBorder="0" applyAlignment="0" applyProtection="0">
      <alignment vertical="center"/>
    </xf>
    <xf numFmtId="41" fontId="67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67" fillId="0" borderId="0" applyFont="0" applyFill="0" applyBorder="0" applyAlignment="0" applyProtection="0">
      <alignment vertical="center"/>
    </xf>
    <xf numFmtId="41" fontId="67" fillId="0" borderId="0" applyFont="0" applyFill="0" applyBorder="0" applyAlignment="0" applyProtection="0">
      <alignment vertical="center"/>
    </xf>
    <xf numFmtId="41" fontId="67" fillId="0" borderId="0" applyFont="0" applyFill="0" applyBorder="0" applyAlignment="0" applyProtection="0">
      <alignment vertical="center"/>
    </xf>
    <xf numFmtId="195" fontId="10" fillId="0" borderId="0" applyFont="0" applyFill="0" applyBorder="0" applyAlignment="0" applyProtection="0"/>
    <xf numFmtId="195" fontId="10" fillId="0" borderId="0" applyFont="0" applyFill="0" applyBorder="0" applyAlignment="0" applyProtection="0"/>
    <xf numFmtId="190" fontId="10" fillId="0" borderId="0" applyFont="0" applyFill="0" applyBorder="0" applyAlignment="0" applyProtection="0"/>
    <xf numFmtId="190" fontId="10" fillId="0" borderId="0" applyFont="0" applyFill="0" applyBorder="0" applyAlignment="0" applyProtection="0"/>
    <xf numFmtId="190" fontId="10" fillId="0" borderId="0" applyFont="0" applyFill="0" applyBorder="0" applyAlignment="0" applyProtection="0"/>
    <xf numFmtId="190" fontId="10" fillId="0" borderId="0" applyFont="0" applyFill="0" applyBorder="0" applyAlignment="0" applyProtection="0"/>
    <xf numFmtId="190" fontId="10" fillId="0" borderId="0" applyFont="0" applyFill="0" applyBorder="0" applyAlignment="0" applyProtection="0"/>
    <xf numFmtId="190" fontId="10" fillId="0" borderId="0" applyFont="0" applyFill="0" applyBorder="0" applyAlignment="0" applyProtection="0"/>
    <xf numFmtId="0" fontId="32" fillId="0" borderId="0"/>
    <xf numFmtId="4" fontId="61" fillId="0" borderId="0" applyFont="0" applyFill="0" applyBorder="0" applyAlignment="0" applyProtection="0"/>
    <xf numFmtId="3" fontId="61" fillId="0" borderId="0" applyFont="0" applyFill="0" applyBorder="0" applyAlignment="0" applyProtection="0"/>
    <xf numFmtId="182" fontId="30" fillId="0" borderId="0" applyFont="0" applyFill="0" applyBorder="0" applyAlignment="0" applyProtection="0"/>
    <xf numFmtId="183" fontId="30" fillId="0" borderId="0" applyFont="0" applyFill="0" applyBorder="0" applyAlignment="0" applyProtection="0"/>
    <xf numFmtId="0" fontId="67" fillId="0" borderId="0">
      <alignment vertical="center"/>
    </xf>
    <xf numFmtId="0" fontId="67" fillId="0" borderId="0">
      <alignment vertical="center"/>
    </xf>
    <xf numFmtId="0" fontId="67" fillId="0" borderId="0">
      <alignment vertical="center"/>
    </xf>
    <xf numFmtId="0" fontId="67" fillId="0" borderId="0">
      <alignment vertical="center"/>
    </xf>
    <xf numFmtId="0" fontId="32" fillId="0" borderId="0"/>
    <xf numFmtId="0" fontId="7" fillId="0" borderId="0">
      <alignment vertical="center"/>
    </xf>
    <xf numFmtId="0" fontId="7" fillId="0" borderId="0">
      <alignment vertical="center"/>
    </xf>
    <xf numFmtId="0" fontId="67" fillId="0" borderId="0">
      <alignment vertical="center"/>
    </xf>
    <xf numFmtId="0" fontId="72" fillId="0" borderId="0">
      <alignment vertical="center"/>
    </xf>
    <xf numFmtId="0" fontId="10" fillId="0" borderId="0"/>
    <xf numFmtId="0" fontId="67" fillId="0" borderId="0">
      <alignment vertical="center"/>
    </xf>
    <xf numFmtId="0" fontId="67" fillId="0" borderId="0">
      <alignment vertical="center"/>
    </xf>
    <xf numFmtId="0" fontId="67" fillId="0" borderId="0">
      <alignment vertical="center"/>
    </xf>
    <xf numFmtId="0" fontId="7" fillId="0" borderId="0">
      <alignment vertical="center"/>
    </xf>
    <xf numFmtId="0" fontId="6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3" fillId="0" borderId="0"/>
    <xf numFmtId="0" fontId="7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7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7" fillId="0" borderId="0">
      <alignment vertical="center"/>
    </xf>
    <xf numFmtId="0" fontId="10" fillId="0" borderId="0"/>
    <xf numFmtId="0" fontId="10" fillId="0" borderId="0"/>
    <xf numFmtId="0" fontId="7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67" fillId="0" borderId="0">
      <alignment vertical="center"/>
    </xf>
    <xf numFmtId="0" fontId="7" fillId="0" borderId="0">
      <alignment vertical="center"/>
    </xf>
    <xf numFmtId="0" fontId="67" fillId="0" borderId="0">
      <alignment vertical="center"/>
    </xf>
    <xf numFmtId="0" fontId="67" fillId="0" borderId="0">
      <alignment vertical="center"/>
    </xf>
    <xf numFmtId="0" fontId="67" fillId="0" borderId="0">
      <alignment vertical="center"/>
    </xf>
    <xf numFmtId="0" fontId="67" fillId="0" borderId="0">
      <alignment vertical="center"/>
    </xf>
    <xf numFmtId="0" fontId="67" fillId="0" borderId="0">
      <alignment vertical="center"/>
    </xf>
    <xf numFmtId="0" fontId="67" fillId="0" borderId="0">
      <alignment vertical="center"/>
    </xf>
    <xf numFmtId="0" fontId="67" fillId="0" borderId="0">
      <alignment vertical="center"/>
    </xf>
    <xf numFmtId="0" fontId="67" fillId="0" borderId="0">
      <alignment vertical="center"/>
    </xf>
    <xf numFmtId="0" fontId="67" fillId="0" borderId="0">
      <alignment vertical="center"/>
    </xf>
    <xf numFmtId="0" fontId="67" fillId="0" borderId="0">
      <alignment vertical="center"/>
    </xf>
    <xf numFmtId="0" fontId="67" fillId="0" borderId="0">
      <alignment vertical="center"/>
    </xf>
    <xf numFmtId="0" fontId="67" fillId="0" borderId="0">
      <alignment vertical="center"/>
    </xf>
    <xf numFmtId="0" fontId="34" fillId="0" borderId="0"/>
    <xf numFmtId="0" fontId="75" fillId="0" borderId="0" applyNumberFormat="0" applyFill="0" applyBorder="0" applyAlignment="0" applyProtection="0">
      <alignment vertical="top"/>
      <protection locked="0"/>
    </xf>
    <xf numFmtId="0" fontId="61" fillId="0" borderId="15" applyNumberFormat="0" applyFont="0" applyFill="0" applyAlignment="0" applyProtection="0"/>
    <xf numFmtId="196" fontId="30" fillId="0" borderId="0" applyFont="0" applyFill="0" applyBorder="0" applyAlignment="0" applyProtection="0"/>
    <xf numFmtId="197" fontId="61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0" fontId="7" fillId="0" borderId="0">
      <alignment vertical="center"/>
    </xf>
  </cellStyleXfs>
  <cellXfs count="37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left" vertical="top" wrapText="1" readingOrder="1"/>
    </xf>
    <xf numFmtId="10" fontId="3" fillId="0" borderId="1" xfId="2" applyNumberFormat="1" applyFont="1" applyBorder="1">
      <alignment vertical="center"/>
    </xf>
    <xf numFmtId="0" fontId="8" fillId="0" borderId="0" xfId="3" applyFont="1" applyAlignment="1">
      <alignment horizontal="center" vertical="center"/>
    </xf>
    <xf numFmtId="11" fontId="8" fillId="0" borderId="0" xfId="3" applyNumberFormat="1" applyFont="1" applyAlignment="1">
      <alignment horizontal="center" vertical="center"/>
    </xf>
    <xf numFmtId="0" fontId="0" fillId="0" borderId="1" xfId="0" applyBorder="1">
      <alignment vertical="center"/>
    </xf>
    <xf numFmtId="0" fontId="8" fillId="0" borderId="1" xfId="3" applyFont="1" applyBorder="1" applyAlignment="1">
      <alignment horizontal="center" vertical="center"/>
    </xf>
    <xf numFmtId="11" fontId="8" fillId="0" borderId="1" xfId="3" applyNumberFormat="1" applyFont="1" applyBorder="1" applyAlignment="1">
      <alignment horizontal="center" vertical="center"/>
    </xf>
    <xf numFmtId="0" fontId="15" fillId="0" borderId="1" xfId="0" applyFont="1" applyBorder="1" applyAlignment="1">
      <alignment vertical="center" wrapText="1"/>
    </xf>
    <xf numFmtId="0" fontId="8" fillId="0" borderId="1" xfId="3" applyFont="1" applyFill="1" applyBorder="1" applyAlignment="1">
      <alignment horizontal="center" vertical="center"/>
    </xf>
    <xf numFmtId="176" fontId="11" fillId="0" borderId="1" xfId="4" applyNumberFormat="1" applyFont="1" applyFill="1" applyBorder="1" applyAlignment="1" applyProtection="1">
      <alignment horizontal="center" vertical="center"/>
    </xf>
    <xf numFmtId="11" fontId="8" fillId="0" borderId="1" xfId="3" applyNumberFormat="1" applyFont="1" applyFill="1" applyBorder="1" applyAlignment="1">
      <alignment horizontal="center" vertical="center"/>
    </xf>
    <xf numFmtId="0" fontId="13" fillId="0" borderId="0" xfId="0" applyFont="1">
      <alignment vertical="center"/>
    </xf>
    <xf numFmtId="0" fontId="14" fillId="0" borderId="1" xfId="0" applyFont="1" applyFill="1" applyBorder="1">
      <alignment vertical="center"/>
    </xf>
    <xf numFmtId="0" fontId="14" fillId="0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8" fillId="0" borderId="0" xfId="0" applyFont="1">
      <alignment vertical="center"/>
    </xf>
    <xf numFmtId="0" fontId="5" fillId="0" borderId="1" xfId="0" applyFont="1" applyFill="1" applyBorder="1" applyAlignment="1">
      <alignment horizontal="center" vertical="top" wrapText="1" readingOrder="1"/>
    </xf>
    <xf numFmtId="0" fontId="5" fillId="0" borderId="1" xfId="0" applyFont="1" applyFill="1" applyBorder="1" applyAlignment="1">
      <alignment horizontal="left" vertical="top" wrapText="1" readingOrder="1"/>
    </xf>
    <xf numFmtId="41" fontId="5" fillId="0" borderId="1" xfId="1" applyFont="1" applyFill="1" applyBorder="1" applyAlignment="1">
      <alignment horizontal="right" vertical="top" wrapText="1"/>
    </xf>
    <xf numFmtId="0" fontId="14" fillId="0" borderId="0" xfId="3" applyFont="1">
      <alignment vertical="center"/>
    </xf>
    <xf numFmtId="0" fontId="14" fillId="0" borderId="0" xfId="3" applyFont="1" applyAlignment="1">
      <alignment horizontal="center" vertical="center"/>
    </xf>
    <xf numFmtId="0" fontId="14" fillId="0" borderId="0" xfId="3" applyFont="1" applyAlignment="1">
      <alignment horizontal="left" vertical="center"/>
    </xf>
    <xf numFmtId="0" fontId="7" fillId="0" borderId="0" xfId="3" applyFont="1" applyAlignment="1">
      <alignment horizontal="left" vertical="center"/>
    </xf>
    <xf numFmtId="0" fontId="7" fillId="0" borderId="0" xfId="3" applyFont="1" applyAlignment="1">
      <alignment horizontal="center" vertical="center"/>
    </xf>
    <xf numFmtId="0" fontId="7" fillId="0" borderId="0" xfId="3" applyFont="1">
      <alignment vertical="center"/>
    </xf>
    <xf numFmtId="0" fontId="7" fillId="0" borderId="0" xfId="5" applyFont="1" applyFill="1">
      <alignment vertical="center"/>
    </xf>
    <xf numFmtId="0" fontId="14" fillId="0" borderId="0" xfId="5" applyFont="1" applyFill="1" applyAlignment="1">
      <alignment horizontal="left" vertical="center"/>
    </xf>
    <xf numFmtId="0" fontId="14" fillId="0" borderId="0" xfId="3" applyFont="1" applyFill="1" applyBorder="1">
      <alignment vertical="center"/>
    </xf>
    <xf numFmtId="0" fontId="19" fillId="0" borderId="0" xfId="5" applyFont="1" applyFill="1" applyAlignment="1">
      <alignment vertical="center"/>
    </xf>
    <xf numFmtId="0" fontId="19" fillId="0" borderId="0" xfId="5" applyFont="1" applyFill="1" applyBorder="1" applyAlignment="1">
      <alignment vertical="center"/>
    </xf>
    <xf numFmtId="0" fontId="8" fillId="0" borderId="0" xfId="3" applyFont="1" applyFill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 wrapText="1"/>
    </xf>
    <xf numFmtId="0" fontId="8" fillId="0" borderId="1" xfId="3" applyFont="1" applyBorder="1" applyAlignment="1">
      <alignment horizontal="left" vertical="center" wrapText="1"/>
    </xf>
    <xf numFmtId="11" fontId="8" fillId="0" borderId="1" xfId="3" applyNumberFormat="1" applyFont="1" applyBorder="1" applyAlignment="1">
      <alignment horizontal="center" vertical="center" wrapText="1"/>
    </xf>
    <xf numFmtId="0" fontId="8" fillId="0" borderId="0" xfId="3" applyFont="1" applyFill="1" applyBorder="1">
      <alignment vertical="center"/>
    </xf>
    <xf numFmtId="0" fontId="8" fillId="0" borderId="1" xfId="5" applyFont="1" applyBorder="1" applyAlignment="1">
      <alignment horizontal="center" vertical="center" wrapText="1"/>
    </xf>
    <xf numFmtId="0" fontId="23" fillId="0" borderId="1" xfId="5" applyFont="1" applyFill="1" applyBorder="1" applyAlignment="1">
      <alignment horizontal="left" vertical="center" wrapText="1"/>
    </xf>
    <xf numFmtId="11" fontId="23" fillId="0" borderId="1" xfId="5" applyNumberFormat="1" applyFont="1" applyFill="1" applyBorder="1" applyAlignment="1">
      <alignment horizontal="center" vertical="center"/>
    </xf>
    <xf numFmtId="0" fontId="23" fillId="0" borderId="1" xfId="5" applyFont="1" applyFill="1" applyBorder="1" applyAlignment="1">
      <alignment horizontal="center" vertical="center" wrapText="1"/>
    </xf>
    <xf numFmtId="0" fontId="11" fillId="0" borderId="1" xfId="5" applyFont="1" applyBorder="1" applyAlignment="1">
      <alignment horizontal="center" vertical="center" wrapText="1"/>
    </xf>
    <xf numFmtId="11" fontId="8" fillId="0" borderId="1" xfId="5" applyNumberFormat="1" applyFont="1" applyBorder="1" applyAlignment="1">
      <alignment horizontal="center" vertical="center" wrapText="1"/>
    </xf>
    <xf numFmtId="0" fontId="24" fillId="0" borderId="1" xfId="5" applyFont="1" applyBorder="1" applyAlignment="1">
      <alignment horizontal="center" vertical="center" wrapText="1"/>
    </xf>
    <xf numFmtId="0" fontId="8" fillId="0" borderId="0" xfId="3" applyFont="1" applyBorder="1">
      <alignment vertical="center"/>
    </xf>
    <xf numFmtId="0" fontId="8" fillId="0" borderId="0" xfId="3" applyFont="1">
      <alignment vertical="center"/>
    </xf>
    <xf numFmtId="0" fontId="23" fillId="0" borderId="1" xfId="5" applyFont="1" applyFill="1" applyBorder="1" applyAlignment="1">
      <alignment horizontal="left" vertical="center"/>
    </xf>
    <xf numFmtId="0" fontId="8" fillId="0" borderId="1" xfId="5" applyFont="1" applyBorder="1" applyAlignment="1">
      <alignment horizontal="left" vertical="center" wrapText="1"/>
    </xf>
    <xf numFmtId="0" fontId="7" fillId="0" borderId="1" xfId="5" applyFont="1" applyFill="1" applyBorder="1" applyAlignment="1">
      <alignment horizontal="center" vertical="center"/>
    </xf>
    <xf numFmtId="11" fontId="23" fillId="0" borderId="1" xfId="5" applyNumberFormat="1" applyFont="1" applyFill="1" applyBorder="1" applyAlignment="1">
      <alignment horizontal="center" vertical="center" wrapText="1"/>
    </xf>
    <xf numFmtId="0" fontId="7" fillId="0" borderId="0" xfId="3">
      <alignment vertical="center"/>
    </xf>
    <xf numFmtId="0" fontId="8" fillId="0" borderId="1" xfId="5" applyFont="1" applyFill="1" applyBorder="1" applyAlignment="1">
      <alignment horizontal="left" vertical="center" wrapText="1"/>
    </xf>
    <xf numFmtId="11" fontId="8" fillId="0" borderId="1" xfId="5" applyNumberFormat="1" applyFont="1" applyFill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11" fontId="8" fillId="0" borderId="1" xfId="5" applyNumberFormat="1" applyFont="1" applyFill="1" applyBorder="1" applyAlignment="1">
      <alignment horizontal="center" vertical="center"/>
    </xf>
    <xf numFmtId="0" fontId="8" fillId="0" borderId="1" xfId="3" applyFont="1" applyFill="1" applyBorder="1" applyAlignment="1">
      <alignment horizontal="left" vertical="center" wrapText="1"/>
    </xf>
    <xf numFmtId="11" fontId="11" fillId="0" borderId="1" xfId="3" applyNumberFormat="1" applyFont="1" applyBorder="1" applyAlignment="1">
      <alignment horizontal="center" vertical="center" wrapText="1"/>
    </xf>
    <xf numFmtId="11" fontId="7" fillId="0" borderId="0" xfId="3" applyNumberFormat="1">
      <alignment vertical="center"/>
    </xf>
    <xf numFmtId="0" fontId="11" fillId="0" borderId="1" xfId="3" applyFont="1" applyBorder="1" applyAlignment="1">
      <alignment horizontal="left" vertical="center" wrapText="1"/>
    </xf>
    <xf numFmtId="0" fontId="14" fillId="0" borderId="1" xfId="3" applyFont="1" applyBorder="1" applyAlignment="1">
      <alignment horizontal="left" vertical="center"/>
    </xf>
    <xf numFmtId="11" fontId="14" fillId="0" borderId="1" xfId="3" applyNumberFormat="1" applyFont="1" applyBorder="1" applyAlignment="1">
      <alignment horizontal="center" vertical="center"/>
    </xf>
    <xf numFmtId="0" fontId="14" fillId="0" borderId="1" xfId="3" applyFont="1" applyBorder="1" applyAlignment="1">
      <alignment horizontal="center" vertical="center"/>
    </xf>
    <xf numFmtId="0" fontId="14" fillId="0" borderId="0" xfId="3" applyFont="1" applyBorder="1">
      <alignment vertical="center"/>
    </xf>
    <xf numFmtId="0" fontId="11" fillId="0" borderId="1" xfId="3" applyFont="1" applyBorder="1" applyAlignment="1">
      <alignment horizontal="center" vertical="center" wrapText="1"/>
    </xf>
    <xf numFmtId="0" fontId="8" fillId="0" borderId="1" xfId="3" applyFont="1" applyFill="1" applyBorder="1" applyAlignment="1">
      <alignment horizontal="left" vertical="center"/>
    </xf>
    <xf numFmtId="0" fontId="11" fillId="0" borderId="1" xfId="3" applyFont="1" applyFill="1" applyBorder="1" applyAlignment="1">
      <alignment horizontal="center" vertical="center" wrapText="1"/>
    </xf>
    <xf numFmtId="0" fontId="11" fillId="0" borderId="1" xfId="3" applyFont="1" applyFill="1" applyBorder="1" applyAlignment="1">
      <alignment horizontal="left" vertical="center" wrapText="1"/>
    </xf>
    <xf numFmtId="11" fontId="11" fillId="0" borderId="1" xfId="3" applyNumberFormat="1" applyFont="1" applyFill="1" applyBorder="1" applyAlignment="1">
      <alignment horizontal="center" vertical="center" wrapText="1"/>
    </xf>
    <xf numFmtId="0" fontId="8" fillId="0" borderId="0" xfId="5" applyFont="1" applyBorder="1" applyAlignment="1">
      <alignment horizontal="center" vertical="center"/>
    </xf>
    <xf numFmtId="0" fontId="7" fillId="0" borderId="0" xfId="3" applyFont="1" applyBorder="1" applyAlignment="1">
      <alignment horizontal="center" vertical="center"/>
    </xf>
    <xf numFmtId="0" fontId="14" fillId="0" borderId="0" xfId="3" applyFont="1" applyBorder="1" applyAlignment="1">
      <alignment horizontal="center" vertical="center"/>
    </xf>
    <xf numFmtId="0" fontId="7" fillId="0" borderId="0" xfId="3" applyFont="1" applyBorder="1" applyAlignment="1">
      <alignment horizontal="left" vertical="center"/>
    </xf>
    <xf numFmtId="11" fontId="11" fillId="0" borderId="1" xfId="3" applyNumberFormat="1" applyFont="1" applyFill="1" applyBorder="1" applyAlignment="1">
      <alignment horizontal="center" vertical="center"/>
    </xf>
    <xf numFmtId="0" fontId="7" fillId="0" borderId="0" xfId="3" applyFont="1" applyBorder="1">
      <alignment vertical="center"/>
    </xf>
    <xf numFmtId="176" fontId="11" fillId="0" borderId="0" xfId="4" applyNumberFormat="1" applyFont="1" applyFill="1" applyBorder="1" applyAlignment="1" applyProtection="1">
      <alignment horizontal="center" vertical="center"/>
    </xf>
    <xf numFmtId="0" fontId="20" fillId="10" borderId="1" xfId="3" applyFont="1" applyFill="1" applyBorder="1" applyAlignment="1">
      <alignment horizontal="center" vertical="center" wrapText="1"/>
    </xf>
    <xf numFmtId="0" fontId="20" fillId="10" borderId="1" xfId="5" applyFont="1" applyFill="1" applyBorder="1" applyAlignment="1">
      <alignment horizontal="center" vertical="center" wrapText="1"/>
    </xf>
    <xf numFmtId="0" fontId="29" fillId="0" borderId="0" xfId="3" applyFont="1">
      <alignment vertical="center"/>
    </xf>
    <xf numFmtId="0" fontId="29" fillId="0" borderId="0" xfId="5" applyFont="1" applyFill="1" applyAlignment="1">
      <alignment horizontal="left" vertical="center"/>
    </xf>
    <xf numFmtId="0" fontId="14" fillId="0" borderId="1" xfId="3" applyFont="1" applyBorder="1" applyAlignment="1">
      <alignment horizontal="center" vertical="center" wrapText="1"/>
    </xf>
    <xf numFmtId="0" fontId="76" fillId="0" borderId="0" xfId="0" applyFont="1" applyFill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76" fillId="11" borderId="0" xfId="0" applyFont="1" applyFill="1" applyAlignment="1">
      <alignment horizontal="center" vertical="center"/>
    </xf>
    <xf numFmtId="0" fontId="79" fillId="12" borderId="39" xfId="3" applyFont="1" applyFill="1" applyBorder="1" applyAlignment="1">
      <alignment vertical="center"/>
    </xf>
    <xf numFmtId="0" fontId="79" fillId="12" borderId="40" xfId="3" applyFont="1" applyFill="1" applyBorder="1" applyAlignment="1">
      <alignment vertical="center"/>
    </xf>
    <xf numFmtId="0" fontId="17" fillId="12" borderId="40" xfId="3" applyFont="1" applyFill="1" applyBorder="1" applyAlignment="1">
      <alignment vertical="center"/>
    </xf>
    <xf numFmtId="0" fontId="17" fillId="12" borderId="41" xfId="3" applyFont="1" applyFill="1" applyBorder="1" applyAlignment="1">
      <alignment vertical="center"/>
    </xf>
    <xf numFmtId="0" fontId="77" fillId="12" borderId="1" xfId="3" applyFont="1" applyFill="1" applyBorder="1" applyAlignment="1">
      <alignment horizontal="center" vertical="center"/>
    </xf>
    <xf numFmtId="0" fontId="77" fillId="12" borderId="1" xfId="3" applyFont="1" applyFill="1" applyBorder="1" applyAlignment="1">
      <alignment horizontal="center" vertical="center" wrapText="1"/>
    </xf>
    <xf numFmtId="0" fontId="77" fillId="12" borderId="6" xfId="3" applyFont="1" applyFill="1" applyBorder="1" applyAlignment="1">
      <alignment horizontal="center" vertical="center"/>
    </xf>
    <xf numFmtId="0" fontId="11" fillId="12" borderId="1" xfId="3" applyFont="1" applyFill="1" applyBorder="1" applyAlignment="1">
      <alignment horizontal="center" vertical="center"/>
    </xf>
    <xf numFmtId="10" fontId="11" fillId="12" borderId="1" xfId="518" applyNumberFormat="1" applyFont="1" applyFill="1" applyBorder="1" applyAlignment="1">
      <alignment horizontal="center" vertical="center"/>
    </xf>
    <xf numFmtId="199" fontId="11" fillId="12" borderId="1" xfId="518" applyNumberFormat="1" applyFont="1" applyFill="1" applyBorder="1" applyAlignment="1">
      <alignment horizontal="right" vertical="center"/>
    </xf>
    <xf numFmtId="198" fontId="11" fillId="0" borderId="1" xfId="519" applyNumberFormat="1" applyFont="1" applyFill="1" applyBorder="1" applyAlignment="1">
      <alignment horizontal="center" vertical="center"/>
    </xf>
    <xf numFmtId="200" fontId="11" fillId="0" borderId="1" xfId="519" applyNumberFormat="1" applyFont="1" applyFill="1" applyBorder="1" applyAlignment="1">
      <alignment horizontal="center" vertical="center"/>
    </xf>
    <xf numFmtId="0" fontId="11" fillId="12" borderId="24" xfId="3" applyFont="1" applyFill="1" applyBorder="1" applyAlignment="1">
      <alignment horizontal="center" vertical="center"/>
    </xf>
    <xf numFmtId="0" fontId="11" fillId="12" borderId="5" xfId="3" applyFont="1" applyFill="1" applyBorder="1" applyAlignment="1">
      <alignment horizontal="center" vertical="center"/>
    </xf>
    <xf numFmtId="0" fontId="79" fillId="12" borderId="18" xfId="3" applyFont="1" applyFill="1" applyBorder="1" applyAlignment="1">
      <alignment vertical="center"/>
    </xf>
    <xf numFmtId="0" fontId="79" fillId="12" borderId="0" xfId="3" applyFont="1" applyFill="1" applyBorder="1" applyAlignment="1">
      <alignment vertical="center"/>
    </xf>
    <xf numFmtId="0" fontId="17" fillId="12" borderId="0" xfId="3" applyFont="1" applyFill="1" applyBorder="1" applyAlignment="1">
      <alignment vertical="center"/>
    </xf>
    <xf numFmtId="198" fontId="80" fillId="12" borderId="0" xfId="3" applyNumberFormat="1" applyFont="1" applyFill="1" applyBorder="1" applyAlignment="1">
      <alignment vertical="center"/>
    </xf>
    <xf numFmtId="198" fontId="17" fillId="12" borderId="0" xfId="3" applyNumberFormat="1" applyFont="1" applyFill="1" applyBorder="1" applyAlignment="1">
      <alignment vertical="center"/>
    </xf>
    <xf numFmtId="0" fontId="17" fillId="12" borderId="8" xfId="3" applyFont="1" applyFill="1" applyBorder="1" applyAlignment="1">
      <alignment vertical="center"/>
    </xf>
    <xf numFmtId="0" fontId="11" fillId="12" borderId="2" xfId="3" applyFont="1" applyFill="1" applyBorder="1" applyAlignment="1">
      <alignment horizontal="center" vertical="center"/>
    </xf>
    <xf numFmtId="198" fontId="11" fillId="0" borderId="2" xfId="519" applyNumberFormat="1" applyFont="1" applyFill="1" applyBorder="1" applyAlignment="1">
      <alignment horizontal="center" vertical="center"/>
    </xf>
    <xf numFmtId="201" fontId="8" fillId="12" borderId="2" xfId="3" applyNumberFormat="1" applyFont="1" applyFill="1" applyBorder="1" applyAlignment="1">
      <alignment horizontal="center" vertical="center" wrapText="1"/>
    </xf>
    <xf numFmtId="0" fontId="11" fillId="0" borderId="1" xfId="3" applyFont="1" applyFill="1" applyBorder="1" applyAlignment="1">
      <alignment horizontal="center" vertical="center"/>
    </xf>
    <xf numFmtId="0" fontId="11" fillId="12" borderId="6" xfId="3" applyFont="1" applyFill="1" applyBorder="1" applyAlignment="1">
      <alignment horizontal="center" vertical="center"/>
    </xf>
    <xf numFmtId="198" fontId="11" fillId="0" borderId="1" xfId="519" applyNumberFormat="1" applyFont="1" applyFill="1" applyBorder="1" applyAlignment="1">
      <alignment horizontal="center" vertical="center" wrapText="1"/>
    </xf>
    <xf numFmtId="0" fontId="77" fillId="12" borderId="18" xfId="3" applyFont="1" applyFill="1" applyBorder="1" applyAlignment="1">
      <alignment horizontal="center" vertical="center"/>
    </xf>
    <xf numFmtId="0" fontId="77" fillId="12" borderId="0" xfId="3" applyFont="1" applyFill="1" applyBorder="1" applyAlignment="1">
      <alignment horizontal="center" vertical="center" wrapText="1"/>
    </xf>
    <xf numFmtId="0" fontId="77" fillId="12" borderId="0" xfId="3" applyFont="1" applyFill="1" applyBorder="1" applyAlignment="1">
      <alignment horizontal="center" vertical="center"/>
    </xf>
    <xf numFmtId="198" fontId="77" fillId="12" borderId="0" xfId="3" applyNumberFormat="1" applyFont="1" applyFill="1" applyBorder="1" applyAlignment="1">
      <alignment horizontal="center" vertical="center"/>
    </xf>
    <xf numFmtId="0" fontId="77" fillId="12" borderId="8" xfId="3" applyFont="1" applyFill="1" applyBorder="1" applyAlignment="1">
      <alignment horizontal="center" vertical="center"/>
    </xf>
    <xf numFmtId="0" fontId="11" fillId="12" borderId="5" xfId="3" applyFont="1" applyFill="1" applyBorder="1" applyAlignment="1">
      <alignment vertical="center" wrapText="1"/>
    </xf>
    <xf numFmtId="0" fontId="11" fillId="12" borderId="30" xfId="3" applyFont="1" applyFill="1" applyBorder="1" applyAlignment="1">
      <alignment vertical="center" wrapText="1"/>
    </xf>
    <xf numFmtId="0" fontId="11" fillId="12" borderId="5" xfId="3" applyFont="1" applyFill="1" applyBorder="1" applyAlignment="1">
      <alignment vertical="center"/>
    </xf>
    <xf numFmtId="0" fontId="11" fillId="12" borderId="35" xfId="3" applyFont="1" applyFill="1" applyBorder="1" applyAlignment="1">
      <alignment horizontal="center" vertical="center"/>
    </xf>
    <xf numFmtId="0" fontId="6" fillId="0" borderId="0" xfId="0" applyFont="1">
      <alignment vertical="center"/>
    </xf>
    <xf numFmtId="41" fontId="81" fillId="0" borderId="0" xfId="0" applyNumberFormat="1" applyFont="1">
      <alignment vertical="center"/>
    </xf>
    <xf numFmtId="43" fontId="81" fillId="0" borderId="0" xfId="0" applyNumberFormat="1" applyFont="1">
      <alignment vertical="center"/>
    </xf>
    <xf numFmtId="10" fontId="81" fillId="0" borderId="0" xfId="2" applyNumberFormat="1" applyFont="1">
      <alignment vertical="center"/>
    </xf>
    <xf numFmtId="0" fontId="13" fillId="0" borderId="1" xfId="0" applyFont="1" applyBorder="1">
      <alignment vertical="center"/>
    </xf>
    <xf numFmtId="0" fontId="15" fillId="0" borderId="0" xfId="0" applyFont="1" applyFill="1" applyBorder="1" applyAlignment="1">
      <alignment vertical="center" wrapText="1"/>
    </xf>
    <xf numFmtId="0" fontId="13" fillId="0" borderId="0" xfId="0" applyFont="1" applyFill="1" applyBorder="1">
      <alignment vertical="center"/>
    </xf>
    <xf numFmtId="41" fontId="13" fillId="0" borderId="0" xfId="1" applyFont="1" applyFill="1" applyBorder="1">
      <alignment vertical="center"/>
    </xf>
    <xf numFmtId="43" fontId="14" fillId="0" borderId="1" xfId="0" applyNumberFormat="1" applyFont="1" applyBorder="1">
      <alignment vertical="center"/>
    </xf>
    <xf numFmtId="0" fontId="77" fillId="12" borderId="16" xfId="3" applyFont="1" applyFill="1" applyBorder="1" applyAlignment="1">
      <alignment horizontal="center" vertical="center"/>
    </xf>
    <xf numFmtId="0" fontId="11" fillId="12" borderId="0" xfId="3" applyFont="1" applyFill="1" applyBorder="1" applyAlignment="1">
      <alignment horizontal="center" vertical="center" wrapText="1"/>
    </xf>
    <xf numFmtId="0" fontId="11" fillId="12" borderId="0" xfId="3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/>
    </xf>
    <xf numFmtId="0" fontId="11" fillId="12" borderId="0" xfId="3" applyFont="1" applyFill="1" applyBorder="1" applyAlignment="1">
      <alignment horizontal="left" vertical="center" wrapText="1"/>
    </xf>
    <xf numFmtId="0" fontId="0" fillId="0" borderId="43" xfId="0" applyBorder="1">
      <alignment vertical="center"/>
    </xf>
    <xf numFmtId="0" fontId="16" fillId="0" borderId="1" xfId="0" applyFont="1" applyFill="1" applyBorder="1">
      <alignment vertical="center"/>
    </xf>
    <xf numFmtId="11" fontId="85" fillId="0" borderId="1" xfId="0" applyNumberFormat="1" applyFont="1" applyBorder="1" applyAlignment="1">
      <alignment horizontal="right" vertical="center"/>
    </xf>
    <xf numFmtId="202" fontId="16" fillId="0" borderId="1" xfId="0" applyNumberFormat="1" applyFont="1" applyFill="1" applyBorder="1">
      <alignment vertical="center"/>
    </xf>
    <xf numFmtId="0" fontId="16" fillId="0" borderId="1" xfId="0" applyFont="1" applyFill="1" applyBorder="1" applyAlignment="1">
      <alignment horizontal="center" vertical="center"/>
    </xf>
    <xf numFmtId="10" fontId="16" fillId="0" borderId="1" xfId="397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vertical="center" wrapText="1"/>
    </xf>
    <xf numFmtId="0" fontId="82" fillId="13" borderId="1" xfId="0" applyFont="1" applyFill="1" applyBorder="1" applyAlignment="1">
      <alignment horizontal="center" vertical="center"/>
    </xf>
    <xf numFmtId="10" fontId="3" fillId="0" borderId="1" xfId="0" applyNumberFormat="1" applyFont="1" applyBorder="1">
      <alignment vertical="center"/>
    </xf>
    <xf numFmtId="41" fontId="6" fillId="14" borderId="0" xfId="0" applyNumberFormat="1" applyFont="1" applyFill="1">
      <alignment vertical="center"/>
    </xf>
    <xf numFmtId="0" fontId="86" fillId="11" borderId="1" xfId="0" applyFont="1" applyFill="1" applyBorder="1" applyAlignment="1">
      <alignment horizontal="center" vertical="top" wrapText="1" readingOrder="1"/>
    </xf>
    <xf numFmtId="203" fontId="0" fillId="0" borderId="0" xfId="0" applyNumberFormat="1">
      <alignment vertical="center"/>
    </xf>
    <xf numFmtId="0" fontId="82" fillId="11" borderId="1" xfId="0" applyFont="1" applyFill="1" applyBorder="1" applyAlignment="1">
      <alignment horizontal="center" vertical="center" wrapText="1"/>
    </xf>
    <xf numFmtId="0" fontId="82" fillId="11" borderId="2" xfId="0" applyFont="1" applyFill="1" applyBorder="1" applyAlignment="1">
      <alignment horizontal="center" vertical="center" wrapText="1"/>
    </xf>
    <xf numFmtId="10" fontId="82" fillId="11" borderId="1" xfId="397" applyNumberFormat="1" applyFont="1" applyFill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87" fillId="11" borderId="1" xfId="466" applyFont="1" applyFill="1" applyBorder="1" applyAlignment="1">
      <alignment horizontal="center" vertical="center"/>
    </xf>
    <xf numFmtId="0" fontId="11" fillId="0" borderId="1" xfId="466" applyFont="1" applyBorder="1" applyAlignment="1">
      <alignment vertical="center"/>
    </xf>
    <xf numFmtId="43" fontId="11" fillId="0" borderId="1" xfId="466" applyNumberFormat="1" applyFont="1" applyBorder="1" applyAlignment="1">
      <alignment vertical="center"/>
    </xf>
    <xf numFmtId="0" fontId="7" fillId="0" borderId="0" xfId="0" applyFont="1">
      <alignment vertical="center"/>
    </xf>
    <xf numFmtId="0" fontId="11" fillId="0" borderId="1" xfId="466" applyFont="1" applyBorder="1" applyAlignment="1">
      <alignment vertical="center" wrapText="1"/>
    </xf>
    <xf numFmtId="0" fontId="11" fillId="4" borderId="16" xfId="466" applyFont="1" applyFill="1" applyBorder="1" applyAlignment="1">
      <alignment horizontal="center" vertical="center"/>
    </xf>
    <xf numFmtId="0" fontId="11" fillId="4" borderId="1" xfId="466" applyFont="1" applyFill="1" applyBorder="1" applyAlignment="1">
      <alignment horizontal="center" vertical="center"/>
    </xf>
    <xf numFmtId="0" fontId="11" fillId="4" borderId="17" xfId="466" applyFont="1" applyFill="1" applyBorder="1" applyAlignment="1">
      <alignment horizontal="center" vertical="center"/>
    </xf>
    <xf numFmtId="0" fontId="11" fillId="9" borderId="1" xfId="466" applyFont="1" applyFill="1" applyBorder="1" applyAlignment="1">
      <alignment horizontal="center" vertical="center"/>
    </xf>
    <xf numFmtId="0" fontId="11" fillId="0" borderId="0" xfId="466" applyFont="1" applyAlignment="1">
      <alignment vertical="center"/>
    </xf>
    <xf numFmtId="203" fontId="11" fillId="0" borderId="16" xfId="466" applyNumberFormat="1" applyFont="1" applyBorder="1" applyAlignment="1">
      <alignment vertical="center"/>
    </xf>
    <xf numFmtId="203" fontId="11" fillId="0" borderId="1" xfId="466" applyNumberFormat="1" applyFont="1" applyBorder="1" applyAlignment="1">
      <alignment vertical="center"/>
    </xf>
    <xf numFmtId="203" fontId="11" fillId="0" borderId="17" xfId="466" applyNumberFormat="1" applyFont="1" applyBorder="1" applyAlignment="1">
      <alignment vertical="center"/>
    </xf>
    <xf numFmtId="203" fontId="11" fillId="0" borderId="1" xfId="466" applyNumberFormat="1" applyFont="1" applyFill="1" applyBorder="1" applyAlignment="1">
      <alignment vertical="center"/>
    </xf>
    <xf numFmtId="203" fontId="11" fillId="0" borderId="0" xfId="466" applyNumberFormat="1" applyFont="1" applyBorder="1" applyAlignment="1">
      <alignment vertical="center"/>
    </xf>
    <xf numFmtId="0" fontId="11" fillId="0" borderId="0" xfId="466" applyFont="1" applyBorder="1" applyAlignment="1">
      <alignment vertical="center"/>
    </xf>
    <xf numFmtId="0" fontId="11" fillId="0" borderId="1" xfId="466" applyFont="1" applyFill="1" applyBorder="1" applyAlignment="1">
      <alignment vertical="center" wrapText="1"/>
    </xf>
    <xf numFmtId="201" fontId="11" fillId="0" borderId="16" xfId="466" applyNumberFormat="1" applyFont="1" applyFill="1" applyBorder="1" applyAlignment="1">
      <alignment vertical="center"/>
    </xf>
    <xf numFmtId="201" fontId="11" fillId="0" borderId="1" xfId="466" applyNumberFormat="1" applyFont="1" applyFill="1" applyBorder="1" applyAlignment="1">
      <alignment vertical="center"/>
    </xf>
    <xf numFmtId="201" fontId="11" fillId="0" borderId="17" xfId="466" applyNumberFormat="1" applyFont="1" applyFill="1" applyBorder="1" applyAlignment="1">
      <alignment vertical="center"/>
    </xf>
    <xf numFmtId="195" fontId="11" fillId="0" borderId="0" xfId="466" applyNumberFormat="1" applyFont="1" applyAlignment="1">
      <alignment vertical="center"/>
    </xf>
    <xf numFmtId="201" fontId="11" fillId="0" borderId="0" xfId="466" applyNumberFormat="1" applyFont="1" applyAlignment="1">
      <alignment vertical="center"/>
    </xf>
    <xf numFmtId="201" fontId="88" fillId="15" borderId="0" xfId="466" applyNumberFormat="1" applyFont="1" applyFill="1" applyAlignment="1">
      <alignment vertical="center"/>
    </xf>
    <xf numFmtId="0" fontId="11" fillId="0" borderId="0" xfId="466" applyFont="1" applyAlignment="1">
      <alignment vertical="center" wrapText="1"/>
    </xf>
    <xf numFmtId="0" fontId="11" fillId="4" borderId="16" xfId="466" applyFont="1" applyFill="1" applyBorder="1" applyAlignment="1">
      <alignment horizontal="center" vertical="center" wrapText="1"/>
    </xf>
    <xf numFmtId="201" fontId="11" fillId="0" borderId="1" xfId="466" applyNumberFormat="1" applyFont="1" applyBorder="1" applyAlignment="1">
      <alignment vertical="center"/>
    </xf>
    <xf numFmtId="0" fontId="11" fillId="0" borderId="1" xfId="466" applyFont="1" applyBorder="1" applyAlignment="1">
      <alignment horizontal="center" vertical="center"/>
    </xf>
    <xf numFmtId="10" fontId="11" fillId="0" borderId="1" xfId="520" applyNumberFormat="1" applyFont="1" applyBorder="1">
      <alignment vertical="center"/>
    </xf>
    <xf numFmtId="43" fontId="88" fillId="15" borderId="1" xfId="466" applyNumberFormat="1" applyFont="1" applyFill="1" applyBorder="1" applyAlignment="1">
      <alignment vertical="center"/>
    </xf>
    <xf numFmtId="0" fontId="88" fillId="15" borderId="0" xfId="466" applyFont="1" applyFill="1" applyAlignment="1">
      <alignment vertical="center"/>
    </xf>
    <xf numFmtId="43" fontId="20" fillId="0" borderId="0" xfId="466" applyNumberFormat="1" applyFont="1" applyFill="1" applyAlignment="1">
      <alignment vertical="center"/>
    </xf>
    <xf numFmtId="43" fontId="11" fillId="0" borderId="0" xfId="466" applyNumberFormat="1" applyFont="1" applyAlignment="1">
      <alignment vertical="center"/>
    </xf>
    <xf numFmtId="0" fontId="18" fillId="0" borderId="0" xfId="0" applyFont="1" applyFill="1" applyBorder="1">
      <alignment vertical="center"/>
    </xf>
    <xf numFmtId="0" fontId="7" fillId="0" borderId="0" xfId="0" applyFont="1" applyFill="1">
      <alignment vertical="center"/>
    </xf>
    <xf numFmtId="198" fontId="8" fillId="0" borderId="1" xfId="521" applyNumberFormat="1" applyFont="1" applyFill="1" applyBorder="1" applyAlignment="1">
      <alignment horizontal="center" vertical="center"/>
    </xf>
    <xf numFmtId="0" fontId="7" fillId="0" borderId="43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91" fillId="19" borderId="1" xfId="0" applyFont="1" applyFill="1" applyBorder="1" applyAlignment="1">
      <alignment horizontal="center" vertical="center" wrapText="1"/>
    </xf>
    <xf numFmtId="202" fontId="92" fillId="19" borderId="1" xfId="0" applyNumberFormat="1" applyFont="1" applyFill="1" applyBorder="1" applyAlignment="1">
      <alignment horizontal="center" vertical="center" wrapText="1"/>
    </xf>
    <xf numFmtId="10" fontId="89" fillId="19" borderId="1" xfId="2" applyNumberFormat="1" applyFont="1" applyFill="1" applyBorder="1" applyAlignment="1">
      <alignment horizontal="center" vertical="center" wrapText="1"/>
    </xf>
    <xf numFmtId="0" fontId="14" fillId="0" borderId="0" xfId="0" applyFont="1">
      <alignment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10" fontId="14" fillId="0" borderId="1" xfId="397" applyNumberFormat="1" applyFont="1" applyBorder="1" applyAlignment="1">
      <alignment horizontal="center" vertical="center"/>
    </xf>
    <xf numFmtId="202" fontId="93" fillId="0" borderId="1" xfId="0" applyNumberFormat="1" applyFont="1" applyBorder="1" applyAlignment="1">
      <alignment horizontal="center" vertical="center" wrapText="1"/>
    </xf>
    <xf numFmtId="0" fontId="93" fillId="0" borderId="1" xfId="0" applyFont="1" applyBorder="1" applyAlignment="1">
      <alignment horizontal="center" vertical="center" wrapText="1"/>
    </xf>
    <xf numFmtId="0" fontId="82" fillId="11" borderId="1" xfId="0" applyFont="1" applyFill="1" applyBorder="1" applyAlignment="1">
      <alignment horizontal="center" vertical="center" wrapText="1"/>
    </xf>
    <xf numFmtId="0" fontId="8" fillId="0" borderId="1" xfId="5" applyFont="1" applyBorder="1" applyAlignment="1">
      <alignment horizontal="center" vertical="center" wrapText="1"/>
    </xf>
    <xf numFmtId="0" fontId="94" fillId="0" borderId="0" xfId="0" applyFont="1">
      <alignment vertical="center"/>
    </xf>
    <xf numFmtId="199" fontId="11" fillId="12" borderId="1" xfId="518" applyNumberFormat="1" applyFont="1" applyFill="1" applyBorder="1" applyAlignment="1">
      <alignment horizontal="center" vertical="center"/>
    </xf>
    <xf numFmtId="10" fontId="16" fillId="0" borderId="1" xfId="2" applyNumberFormat="1" applyFont="1" applyFill="1" applyBorder="1" applyAlignment="1">
      <alignment horizontal="right" vertical="center"/>
    </xf>
    <xf numFmtId="10" fontId="11" fillId="0" borderId="1" xfId="2" applyNumberFormat="1" applyFont="1" applyFill="1" applyBorder="1" applyAlignment="1">
      <alignment horizontal="right" vertical="center"/>
    </xf>
    <xf numFmtId="198" fontId="5" fillId="0" borderId="1" xfId="1" applyNumberFormat="1" applyFont="1" applyFill="1" applyBorder="1" applyAlignment="1">
      <alignment horizontal="right" vertical="top" wrapText="1"/>
    </xf>
    <xf numFmtId="201" fontId="0" fillId="0" borderId="43" xfId="0" applyNumberFormat="1" applyBorder="1">
      <alignment vertical="center"/>
    </xf>
    <xf numFmtId="11" fontId="85" fillId="0" borderId="1" xfId="0" applyNumberFormat="1" applyFont="1" applyBorder="1" applyAlignment="1">
      <alignment horizontal="right" vertical="center" wrapText="1"/>
    </xf>
    <xf numFmtId="11" fontId="0" fillId="0" borderId="0" xfId="0" applyNumberFormat="1">
      <alignment vertical="center"/>
    </xf>
    <xf numFmtId="11" fontId="14" fillId="0" borderId="1" xfId="0" applyNumberFormat="1" applyFont="1" applyFill="1" applyBorder="1">
      <alignment vertical="center"/>
    </xf>
    <xf numFmtId="202" fontId="0" fillId="0" borderId="0" xfId="0" applyNumberFormat="1">
      <alignment vertical="center"/>
    </xf>
    <xf numFmtId="0" fontId="5" fillId="9" borderId="1" xfId="0" applyFont="1" applyFill="1" applyBorder="1" applyAlignment="1">
      <alignment horizontal="left" vertical="top" wrapText="1" readingOrder="1"/>
    </xf>
    <xf numFmtId="0" fontId="15" fillId="9" borderId="1" xfId="0" applyFont="1" applyFill="1" applyBorder="1" applyAlignment="1">
      <alignment vertical="center" wrapText="1"/>
    </xf>
    <xf numFmtId="0" fontId="95" fillId="0" borderId="0" xfId="0" applyFont="1" applyFill="1" applyAlignment="1">
      <alignment horizontal="left" vertical="center"/>
    </xf>
    <xf numFmtId="0" fontId="96" fillId="0" borderId="0" xfId="0" applyFont="1">
      <alignment vertical="center"/>
    </xf>
    <xf numFmtId="0" fontId="93" fillId="0" borderId="0" xfId="0" applyFont="1">
      <alignment vertical="center"/>
    </xf>
    <xf numFmtId="0" fontId="97" fillId="2" borderId="1" xfId="0" applyFont="1" applyFill="1" applyBorder="1" applyAlignment="1">
      <alignment horizontal="left" vertical="top" wrapText="1" readingOrder="1"/>
    </xf>
    <xf numFmtId="0" fontId="90" fillId="0" borderId="1" xfId="0" applyFont="1" applyFill="1" applyBorder="1" applyAlignment="1">
      <alignment horizontal="center" vertical="top" wrapText="1" readingOrder="1"/>
    </xf>
    <xf numFmtId="0" fontId="90" fillId="0" borderId="1" xfId="0" applyFont="1" applyFill="1" applyBorder="1" applyAlignment="1">
      <alignment horizontal="left" vertical="top" wrapText="1" readingOrder="1"/>
    </xf>
    <xf numFmtId="41" fontId="90" fillId="0" borderId="1" xfId="1" applyFont="1" applyFill="1" applyBorder="1" applyAlignment="1">
      <alignment horizontal="right" vertical="top" wrapText="1"/>
    </xf>
    <xf numFmtId="10" fontId="93" fillId="0" borderId="1" xfId="2" applyNumberFormat="1" applyFont="1" applyBorder="1">
      <alignment vertical="center"/>
    </xf>
    <xf numFmtId="10" fontId="93" fillId="0" borderId="1" xfId="0" applyNumberFormat="1" applyFont="1" applyBorder="1">
      <alignment vertical="center"/>
    </xf>
    <xf numFmtId="0" fontId="90" fillId="9" borderId="44" xfId="0" applyFont="1" applyFill="1" applyBorder="1" applyAlignment="1">
      <alignment horizontal="center" vertical="top" wrapText="1" readingOrder="1"/>
    </xf>
    <xf numFmtId="0" fontId="90" fillId="9" borderId="44" xfId="0" applyFont="1" applyFill="1" applyBorder="1" applyAlignment="1">
      <alignment horizontal="left" vertical="top" wrapText="1" readingOrder="1"/>
    </xf>
    <xf numFmtId="41" fontId="90" fillId="9" borderId="44" xfId="1" applyFont="1" applyFill="1" applyBorder="1" applyAlignment="1">
      <alignment horizontal="right" vertical="top" wrapText="1"/>
    </xf>
    <xf numFmtId="10" fontId="93" fillId="9" borderId="44" xfId="2" applyNumberFormat="1" applyFont="1" applyFill="1" applyBorder="1">
      <alignment vertical="center"/>
    </xf>
    <xf numFmtId="10" fontId="93" fillId="9" borderId="44" xfId="0" applyNumberFormat="1" applyFont="1" applyFill="1" applyBorder="1">
      <alignment vertical="center"/>
    </xf>
    <xf numFmtId="0" fontId="90" fillId="0" borderId="3" xfId="0" applyFont="1" applyFill="1" applyBorder="1" applyAlignment="1">
      <alignment horizontal="center" vertical="top" wrapText="1" readingOrder="1"/>
    </xf>
    <xf numFmtId="0" fontId="90" fillId="0" borderId="3" xfId="0" applyFont="1" applyFill="1" applyBorder="1" applyAlignment="1">
      <alignment horizontal="left" vertical="top" wrapText="1" readingOrder="1"/>
    </xf>
    <xf numFmtId="41" fontId="90" fillId="0" borderId="3" xfId="1" applyFont="1" applyFill="1" applyBorder="1" applyAlignment="1">
      <alignment horizontal="right" vertical="top" wrapText="1"/>
    </xf>
    <xf numFmtId="10" fontId="93" fillId="0" borderId="3" xfId="2" applyNumberFormat="1" applyFont="1" applyBorder="1">
      <alignment vertical="center"/>
    </xf>
    <xf numFmtId="10" fontId="93" fillId="0" borderId="3" xfId="0" applyNumberFormat="1" applyFont="1" applyBorder="1">
      <alignment vertical="center"/>
    </xf>
    <xf numFmtId="41" fontId="93" fillId="0" borderId="1" xfId="1" applyFont="1" applyBorder="1">
      <alignment vertical="center"/>
    </xf>
    <xf numFmtId="10" fontId="93" fillId="0" borderId="0" xfId="2" applyNumberFormat="1" applyFont="1">
      <alignment vertical="center"/>
    </xf>
    <xf numFmtId="41" fontId="93" fillId="0" borderId="1" xfId="0" applyNumberFormat="1" applyFont="1" applyBorder="1">
      <alignment vertical="center"/>
    </xf>
    <xf numFmtId="10" fontId="8" fillId="0" borderId="1" xfId="2" applyNumberFormat="1" applyFont="1" applyFill="1" applyBorder="1" applyAlignment="1">
      <alignment horizontal="center" vertical="center"/>
    </xf>
    <xf numFmtId="10" fontId="11" fillId="12" borderId="1" xfId="2" applyNumberFormat="1" applyFont="1" applyFill="1" applyBorder="1" applyAlignment="1">
      <alignment horizontal="right" vertical="center"/>
    </xf>
    <xf numFmtId="201" fontId="7" fillId="0" borderId="43" xfId="0" applyNumberFormat="1" applyFont="1" applyBorder="1">
      <alignment vertical="center"/>
    </xf>
    <xf numFmtId="0" fontId="7" fillId="0" borderId="1" xfId="0" applyFont="1" applyBorder="1" applyAlignment="1">
      <alignment vertical="center" wrapText="1"/>
    </xf>
    <xf numFmtId="0" fontId="14" fillId="0" borderId="3" xfId="3" applyFont="1" applyBorder="1" applyAlignment="1">
      <alignment vertical="center"/>
    </xf>
    <xf numFmtId="11" fontId="14" fillId="0" borderId="1" xfId="522" applyNumberFormat="1" applyFont="1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center" wrapText="1"/>
    </xf>
    <xf numFmtId="0" fontId="14" fillId="0" borderId="1" xfId="522" applyFont="1" applyBorder="1" applyAlignment="1">
      <alignment horizontal="left" vertical="center" wrapText="1"/>
    </xf>
    <xf numFmtId="0" fontId="16" fillId="0" borderId="1" xfId="0" applyFont="1" applyBorder="1" applyAlignment="1">
      <alignment vertical="center" wrapText="1"/>
    </xf>
    <xf numFmtId="11" fontId="14" fillId="0" borderId="1" xfId="0" applyNumberFormat="1" applyFont="1" applyBorder="1">
      <alignment vertical="center"/>
    </xf>
    <xf numFmtId="0" fontId="14" fillId="0" borderId="1" xfId="0" applyFont="1" applyBorder="1">
      <alignment vertical="center"/>
    </xf>
    <xf numFmtId="0" fontId="7" fillId="0" borderId="0" xfId="0" applyFont="1" applyAlignment="1">
      <alignment horizontal="center" vertical="center"/>
    </xf>
    <xf numFmtId="11" fontId="85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1" fontId="16" fillId="0" borderId="1" xfId="0" applyNumberFormat="1" applyFont="1" applyBorder="1" applyAlignment="1">
      <alignment horizontal="center" vertical="center"/>
    </xf>
    <xf numFmtId="202" fontId="20" fillId="20" borderId="1" xfId="0" applyNumberFormat="1" applyFont="1" applyFill="1" applyBorder="1">
      <alignment vertical="center"/>
    </xf>
    <xf numFmtId="11" fontId="14" fillId="0" borderId="1" xfId="0" applyNumberFormat="1" applyFont="1" applyFill="1" applyBorder="1" applyAlignment="1">
      <alignment horizontal="center" vertical="center"/>
    </xf>
    <xf numFmtId="202" fontId="76" fillId="20" borderId="1" xfId="0" applyNumberFormat="1" applyFont="1" applyFill="1" applyBorder="1">
      <alignment vertical="center"/>
    </xf>
    <xf numFmtId="0" fontId="82" fillId="13" borderId="2" xfId="0" applyFont="1" applyFill="1" applyBorder="1" applyAlignment="1">
      <alignment horizontal="center" vertical="center"/>
    </xf>
    <xf numFmtId="0" fontId="82" fillId="0" borderId="0" xfId="0" applyFont="1" applyFill="1" applyBorder="1" applyAlignment="1">
      <alignment horizontal="center" vertical="center" wrapText="1"/>
    </xf>
    <xf numFmtId="202" fontId="15" fillId="0" borderId="1" xfId="0" applyNumberFormat="1" applyFont="1" applyBorder="1">
      <alignment vertical="center"/>
    </xf>
    <xf numFmtId="205" fontId="11" fillId="0" borderId="1" xfId="466" applyNumberFormat="1" applyFont="1" applyBorder="1" applyAlignment="1">
      <alignment vertical="center"/>
    </xf>
    <xf numFmtId="202" fontId="16" fillId="0" borderId="1" xfId="0" applyNumberFormat="1" applyFont="1" applyFill="1" applyBorder="1" applyAlignment="1">
      <alignment vertical="center" wrapText="1"/>
    </xf>
    <xf numFmtId="202" fontId="0" fillId="0" borderId="1" xfId="0" applyNumberFormat="1" applyBorder="1" applyAlignment="1">
      <alignment horizontal="center" vertical="center"/>
    </xf>
    <xf numFmtId="0" fontId="11" fillId="0" borderId="16" xfId="0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7" fillId="12" borderId="5" xfId="3" applyFont="1" applyFill="1" applyBorder="1" applyAlignment="1">
      <alignment horizontal="center" vertical="center" wrapText="1"/>
    </xf>
    <xf numFmtId="0" fontId="77" fillId="12" borderId="5" xfId="3" applyFont="1" applyFill="1" applyBorder="1" applyAlignment="1">
      <alignment horizontal="center" vertical="center"/>
    </xf>
    <xf numFmtId="0" fontId="77" fillId="12" borderId="19" xfId="3" applyFont="1" applyFill="1" applyBorder="1" applyAlignment="1">
      <alignment horizontal="center" vertical="center"/>
    </xf>
    <xf numFmtId="0" fontId="77" fillId="12" borderId="20" xfId="3" applyFont="1" applyFill="1" applyBorder="1" applyAlignment="1">
      <alignment horizontal="center" vertical="center"/>
    </xf>
    <xf numFmtId="0" fontId="77" fillId="12" borderId="22" xfId="3" applyFont="1" applyFill="1" applyBorder="1" applyAlignment="1">
      <alignment horizontal="center" vertical="center"/>
    </xf>
    <xf numFmtId="0" fontId="77" fillId="12" borderId="23" xfId="3" applyFont="1" applyFill="1" applyBorder="1" applyAlignment="1">
      <alignment horizontal="center" vertical="center"/>
    </xf>
    <xf numFmtId="0" fontId="77" fillId="12" borderId="1" xfId="3" applyFont="1" applyFill="1" applyBorder="1" applyAlignment="1">
      <alignment horizontal="center" vertical="center"/>
    </xf>
    <xf numFmtId="0" fontId="77" fillId="12" borderId="16" xfId="3" applyFont="1" applyFill="1" applyBorder="1" applyAlignment="1">
      <alignment horizontal="center" vertical="center"/>
    </xf>
    <xf numFmtId="0" fontId="77" fillId="12" borderId="11" xfId="3" applyFont="1" applyFill="1" applyBorder="1" applyAlignment="1">
      <alignment horizontal="center" vertical="center"/>
    </xf>
    <xf numFmtId="0" fontId="77" fillId="12" borderId="17" xfId="3" applyFont="1" applyFill="1" applyBorder="1" applyAlignment="1">
      <alignment horizontal="center" vertical="center"/>
    </xf>
    <xf numFmtId="0" fontId="77" fillId="12" borderId="2" xfId="3" applyFont="1" applyFill="1" applyBorder="1" applyAlignment="1">
      <alignment horizontal="center" vertical="center" wrapText="1"/>
    </xf>
    <xf numFmtId="0" fontId="77" fillId="12" borderId="3" xfId="3" applyFont="1" applyFill="1" applyBorder="1" applyAlignment="1">
      <alignment horizontal="center" vertical="center" wrapText="1"/>
    </xf>
    <xf numFmtId="0" fontId="77" fillId="12" borderId="21" xfId="3" applyFont="1" applyFill="1" applyBorder="1" applyAlignment="1">
      <alignment horizontal="center" vertical="center"/>
    </xf>
    <xf numFmtId="0" fontId="14" fillId="0" borderId="42" xfId="0" applyFont="1" applyBorder="1" applyAlignment="1">
      <alignment horizontal="center" vertical="center" wrapText="1"/>
    </xf>
    <xf numFmtId="0" fontId="14" fillId="0" borderId="43" xfId="0" applyFont="1" applyBorder="1" applyAlignment="1">
      <alignment horizontal="center" vertical="center" wrapText="1"/>
    </xf>
    <xf numFmtId="0" fontId="82" fillId="11" borderId="1" xfId="0" applyFont="1" applyFill="1" applyBorder="1" applyAlignment="1">
      <alignment horizontal="center" vertical="center" wrapText="1"/>
    </xf>
    <xf numFmtId="0" fontId="16" fillId="0" borderId="16" xfId="0" applyFont="1" applyFill="1" applyBorder="1" applyAlignment="1">
      <alignment horizontal="center" vertical="center"/>
    </xf>
    <xf numFmtId="0" fontId="16" fillId="0" borderId="11" xfId="0" applyFont="1" applyFill="1" applyBorder="1" applyAlignment="1">
      <alignment horizontal="center" vertical="center"/>
    </xf>
    <xf numFmtId="0" fontId="16" fillId="0" borderId="17" xfId="0" applyFont="1" applyFill="1" applyBorder="1" applyAlignment="1">
      <alignment horizontal="center" vertical="center"/>
    </xf>
    <xf numFmtId="0" fontId="82" fillId="11" borderId="2" xfId="0" applyFont="1" applyFill="1" applyBorder="1" applyAlignment="1">
      <alignment horizontal="center" vertical="center" wrapText="1"/>
    </xf>
    <xf numFmtId="0" fontId="82" fillId="11" borderId="3" xfId="0" applyFont="1" applyFill="1" applyBorder="1" applyAlignment="1">
      <alignment horizontal="center" vertical="center" wrapText="1"/>
    </xf>
    <xf numFmtId="10" fontId="82" fillId="11" borderId="1" xfId="397" applyNumberFormat="1" applyFont="1" applyFill="1" applyBorder="1" applyAlignment="1">
      <alignment horizontal="center" vertical="center" wrapText="1"/>
    </xf>
    <xf numFmtId="0" fontId="11" fillId="12" borderId="24" xfId="3" applyFont="1" applyFill="1" applyBorder="1" applyAlignment="1">
      <alignment horizontal="center" vertical="center"/>
    </xf>
    <xf numFmtId="0" fontId="11" fillId="12" borderId="30" xfId="3" applyFont="1" applyFill="1" applyBorder="1" applyAlignment="1">
      <alignment horizontal="center" vertical="center"/>
    </xf>
    <xf numFmtId="0" fontId="11" fillId="12" borderId="24" xfId="3" applyFont="1" applyFill="1" applyBorder="1" applyAlignment="1">
      <alignment horizontal="center" vertical="center" wrapText="1"/>
    </xf>
    <xf numFmtId="0" fontId="11" fillId="12" borderId="27" xfId="3" applyFont="1" applyFill="1" applyBorder="1" applyAlignment="1">
      <alignment horizontal="center" vertical="center" wrapText="1"/>
    </xf>
    <xf numFmtId="0" fontId="85" fillId="16" borderId="16" xfId="3" applyFont="1" applyFill="1" applyBorder="1" applyAlignment="1">
      <alignment horizontal="center" vertical="center" wrapText="1"/>
    </xf>
    <xf numFmtId="0" fontId="85" fillId="16" borderId="17" xfId="3" applyFont="1" applyFill="1" applyBorder="1" applyAlignment="1">
      <alignment horizontal="center" vertical="center" wrapText="1"/>
    </xf>
    <xf numFmtId="0" fontId="11" fillId="12" borderId="25" xfId="3" applyFont="1" applyFill="1" applyBorder="1" applyAlignment="1">
      <alignment horizontal="center" vertical="center" wrapText="1"/>
    </xf>
    <xf numFmtId="0" fontId="11" fillId="12" borderId="26" xfId="3" applyFont="1" applyFill="1" applyBorder="1" applyAlignment="1">
      <alignment horizontal="center" vertical="center" wrapText="1"/>
    </xf>
    <xf numFmtId="0" fontId="11" fillId="12" borderId="28" xfId="3" applyFont="1" applyFill="1" applyBorder="1" applyAlignment="1">
      <alignment horizontal="center" vertical="center" wrapText="1"/>
    </xf>
    <xf numFmtId="0" fontId="11" fillId="12" borderId="29" xfId="3" applyFont="1" applyFill="1" applyBorder="1" applyAlignment="1">
      <alignment horizontal="center" vertical="center" wrapText="1"/>
    </xf>
    <xf numFmtId="0" fontId="11" fillId="12" borderId="31" xfId="3" applyFont="1" applyFill="1" applyBorder="1" applyAlignment="1">
      <alignment horizontal="center" vertical="center" wrapText="1"/>
    </xf>
    <xf numFmtId="0" fontId="11" fillId="12" borderId="32" xfId="3" applyFont="1" applyFill="1" applyBorder="1" applyAlignment="1">
      <alignment horizontal="center" vertical="center" wrapText="1"/>
    </xf>
    <xf numFmtId="0" fontId="85" fillId="0" borderId="16" xfId="3" applyFont="1" applyFill="1" applyBorder="1" applyAlignment="1">
      <alignment horizontal="center" vertical="center" wrapText="1"/>
    </xf>
    <xf numFmtId="0" fontId="85" fillId="0" borderId="17" xfId="3" applyFont="1" applyFill="1" applyBorder="1" applyAlignment="1">
      <alignment horizontal="center" vertical="center" wrapText="1"/>
    </xf>
    <xf numFmtId="0" fontId="11" fillId="0" borderId="16" xfId="3" applyFont="1" applyFill="1" applyBorder="1" applyAlignment="1">
      <alignment horizontal="center" vertical="center"/>
    </xf>
    <xf numFmtId="0" fontId="11" fillId="0" borderId="17" xfId="3" applyFont="1" applyFill="1" applyBorder="1" applyAlignment="1">
      <alignment horizontal="center" vertical="center"/>
    </xf>
    <xf numFmtId="0" fontId="11" fillId="0" borderId="16" xfId="3" applyFont="1" applyFill="1" applyBorder="1" applyAlignment="1">
      <alignment horizontal="center" vertical="center" wrapText="1"/>
    </xf>
    <xf numFmtId="0" fontId="11" fillId="0" borderId="17" xfId="3" applyFont="1" applyFill="1" applyBorder="1" applyAlignment="1">
      <alignment horizontal="center" vertical="center" wrapText="1"/>
    </xf>
    <xf numFmtId="0" fontId="11" fillId="12" borderId="16" xfId="3" applyFont="1" applyFill="1" applyBorder="1" applyAlignment="1">
      <alignment horizontal="center" vertical="center"/>
    </xf>
    <xf numFmtId="0" fontId="11" fillId="12" borderId="17" xfId="3" applyFont="1" applyFill="1" applyBorder="1" applyAlignment="1">
      <alignment horizontal="center" vertical="center"/>
    </xf>
    <xf numFmtId="0" fontId="11" fillId="12" borderId="11" xfId="3" applyFont="1" applyFill="1" applyBorder="1" applyAlignment="1">
      <alignment horizontal="center" vertical="center"/>
    </xf>
    <xf numFmtId="0" fontId="11" fillId="12" borderId="21" xfId="3" applyFont="1" applyFill="1" applyBorder="1" applyAlignment="1">
      <alignment horizontal="center" vertical="center"/>
    </xf>
    <xf numFmtId="0" fontId="11" fillId="12" borderId="16" xfId="0" applyFont="1" applyFill="1" applyBorder="1" applyAlignment="1">
      <alignment horizontal="center" vertical="center"/>
    </xf>
    <xf numFmtId="0" fontId="11" fillId="12" borderId="17" xfId="0" applyFont="1" applyFill="1" applyBorder="1" applyAlignment="1">
      <alignment horizontal="center" vertical="center"/>
    </xf>
    <xf numFmtId="0" fontId="11" fillId="12" borderId="19" xfId="0" applyFont="1" applyFill="1" applyBorder="1" applyAlignment="1">
      <alignment horizontal="center" vertical="center"/>
    </xf>
    <xf numFmtId="0" fontId="11" fillId="12" borderId="33" xfId="0" applyFont="1" applyFill="1" applyBorder="1" applyAlignment="1">
      <alignment horizontal="center" vertical="center"/>
    </xf>
    <xf numFmtId="0" fontId="11" fillId="12" borderId="34" xfId="0" applyFont="1" applyFill="1" applyBorder="1" applyAlignment="1">
      <alignment horizontal="center" vertical="center"/>
    </xf>
    <xf numFmtId="0" fontId="11" fillId="12" borderId="11" xfId="0" applyFont="1" applyFill="1" applyBorder="1" applyAlignment="1">
      <alignment horizontal="center" vertical="center"/>
    </xf>
    <xf numFmtId="0" fontId="11" fillId="12" borderId="21" xfId="0" applyFont="1" applyFill="1" applyBorder="1" applyAlignment="1">
      <alignment horizontal="center" vertical="center"/>
    </xf>
    <xf numFmtId="0" fontId="11" fillId="12" borderId="16" xfId="3" applyFont="1" applyFill="1" applyBorder="1" applyAlignment="1">
      <alignment horizontal="left" vertical="center" wrapText="1"/>
    </xf>
    <xf numFmtId="0" fontId="11" fillId="12" borderId="11" xfId="3" applyFont="1" applyFill="1" applyBorder="1" applyAlignment="1">
      <alignment horizontal="left" vertical="center" wrapText="1"/>
    </xf>
    <xf numFmtId="0" fontId="11" fillId="12" borderId="21" xfId="3" applyFont="1" applyFill="1" applyBorder="1" applyAlignment="1">
      <alignment horizontal="left" vertical="center" wrapText="1"/>
    </xf>
    <xf numFmtId="0" fontId="11" fillId="12" borderId="36" xfId="3" applyFont="1" applyFill="1" applyBorder="1" applyAlignment="1">
      <alignment horizontal="center" vertical="center"/>
    </xf>
    <xf numFmtId="0" fontId="11" fillId="12" borderId="37" xfId="3" applyFont="1" applyFill="1" applyBorder="1" applyAlignment="1">
      <alignment horizontal="center" vertical="center"/>
    </xf>
    <xf numFmtId="0" fontId="11" fillId="12" borderId="36" xfId="3" applyFont="1" applyFill="1" applyBorder="1" applyAlignment="1">
      <alignment horizontal="center" vertical="center" wrapText="1"/>
    </xf>
    <xf numFmtId="0" fontId="11" fillId="12" borderId="13" xfId="3" applyFont="1" applyFill="1" applyBorder="1" applyAlignment="1">
      <alignment horizontal="center" vertical="center"/>
    </xf>
    <xf numFmtId="0" fontId="11" fillId="12" borderId="38" xfId="3" applyFont="1" applyFill="1" applyBorder="1" applyAlignment="1">
      <alignment horizontal="center" vertical="center"/>
    </xf>
    <xf numFmtId="0" fontId="11" fillId="12" borderId="19" xfId="3" applyFont="1" applyFill="1" applyBorder="1" applyAlignment="1">
      <alignment horizontal="center" vertical="center" wrapText="1"/>
    </xf>
    <xf numFmtId="0" fontId="11" fillId="12" borderId="20" xfId="3" applyFont="1" applyFill="1" applyBorder="1" applyAlignment="1">
      <alignment horizontal="center" vertical="center" wrapText="1"/>
    </xf>
    <xf numFmtId="0" fontId="11" fillId="12" borderId="16" xfId="3" applyFont="1" applyFill="1" applyBorder="1" applyAlignment="1">
      <alignment horizontal="center" vertical="center" wrapText="1"/>
    </xf>
    <xf numFmtId="0" fontId="7" fillId="12" borderId="17" xfId="0" applyFont="1" applyFill="1" applyBorder="1">
      <alignment vertical="center"/>
    </xf>
    <xf numFmtId="0" fontId="11" fillId="12" borderId="30" xfId="3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top" wrapText="1" readingOrder="1"/>
    </xf>
    <xf numFmtId="0" fontId="5" fillId="0" borderId="17" xfId="0" applyFont="1" applyFill="1" applyBorder="1" applyAlignment="1">
      <alignment horizontal="center" vertical="top" wrapText="1" readingOrder="1"/>
    </xf>
    <xf numFmtId="0" fontId="13" fillId="0" borderId="42" xfId="0" applyFont="1" applyBorder="1" applyAlignment="1">
      <alignment horizontal="center" vertical="center" wrapText="1"/>
    </xf>
    <xf numFmtId="0" fontId="88" fillId="0" borderId="0" xfId="466" applyFont="1" applyFill="1" applyAlignment="1">
      <alignment horizontal="center" vertical="center"/>
    </xf>
    <xf numFmtId="11" fontId="90" fillId="18" borderId="2" xfId="466" applyNumberFormat="1" applyFont="1" applyFill="1" applyBorder="1" applyAlignment="1">
      <alignment horizontal="center" vertical="center" wrapText="1"/>
    </xf>
    <xf numFmtId="11" fontId="90" fillId="18" borderId="4" xfId="466" applyNumberFormat="1" applyFont="1" applyFill="1" applyBorder="1" applyAlignment="1">
      <alignment horizontal="center" vertical="center" wrapText="1"/>
    </xf>
    <xf numFmtId="0" fontId="90" fillId="18" borderId="2" xfId="466" applyFont="1" applyFill="1" applyBorder="1" applyAlignment="1">
      <alignment horizontal="center" vertical="center" wrapText="1"/>
    </xf>
    <xf numFmtId="0" fontId="90" fillId="18" borderId="4" xfId="466" applyFont="1" applyFill="1" applyBorder="1" applyAlignment="1">
      <alignment horizontal="center" vertical="center" wrapText="1"/>
    </xf>
    <xf numFmtId="0" fontId="90" fillId="18" borderId="1" xfId="466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2" fontId="14" fillId="0" borderId="2" xfId="0" applyNumberFormat="1" applyFont="1" applyBorder="1" applyAlignment="1">
      <alignment horizontal="center" vertical="center"/>
    </xf>
    <xf numFmtId="204" fontId="14" fillId="0" borderId="2" xfId="397" applyNumberFormat="1" applyFont="1" applyBorder="1" applyAlignment="1">
      <alignment horizontal="center" vertical="center"/>
    </xf>
    <xf numFmtId="204" fontId="14" fillId="0" borderId="4" xfId="397" applyNumberFormat="1" applyFont="1" applyBorder="1" applyAlignment="1">
      <alignment horizontal="center" vertical="center"/>
    </xf>
    <xf numFmtId="204" fontId="14" fillId="0" borderId="3" xfId="397" applyNumberFormat="1" applyFont="1" applyBorder="1" applyAlignment="1">
      <alignment horizontal="center" vertical="center"/>
    </xf>
    <xf numFmtId="201" fontId="14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29" fillId="17" borderId="1" xfId="0" applyFont="1" applyFill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201" fontId="14" fillId="0" borderId="4" xfId="0" applyNumberFormat="1" applyFont="1" applyBorder="1" applyAlignment="1">
      <alignment horizontal="center" vertical="center"/>
    </xf>
    <xf numFmtId="201" fontId="14" fillId="0" borderId="3" xfId="0" applyNumberFormat="1" applyFont="1" applyBorder="1" applyAlignment="1">
      <alignment horizontal="center" vertical="center"/>
    </xf>
    <xf numFmtId="0" fontId="14" fillId="0" borderId="1" xfId="3" applyFont="1" applyBorder="1" applyAlignment="1">
      <alignment horizontal="center" vertical="center"/>
    </xf>
    <xf numFmtId="0" fontId="8" fillId="0" borderId="1" xfId="5" applyFont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 wrapText="1"/>
    </xf>
    <xf numFmtId="0" fontId="23" fillId="0" borderId="1" xfId="5" applyFont="1" applyFill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0" fontId="14" fillId="0" borderId="1" xfId="3" applyFont="1" applyBorder="1" applyAlignment="1">
      <alignment horizontal="center" vertical="center" wrapText="1"/>
    </xf>
    <xf numFmtId="0" fontId="14" fillId="0" borderId="2" xfId="3" applyFont="1" applyBorder="1" applyAlignment="1">
      <alignment horizontal="center" vertical="center" wrapText="1"/>
    </xf>
    <xf numFmtId="0" fontId="14" fillId="0" borderId="3" xfId="3" applyFont="1" applyBorder="1" applyAlignment="1">
      <alignment horizontal="center" vertical="center" wrapText="1"/>
    </xf>
    <xf numFmtId="11" fontId="14" fillId="0" borderId="2" xfId="3" applyNumberFormat="1" applyFont="1" applyBorder="1" applyAlignment="1">
      <alignment horizontal="center" vertical="center"/>
    </xf>
    <xf numFmtId="11" fontId="14" fillId="0" borderId="4" xfId="3" applyNumberFormat="1" applyFont="1" applyBorder="1" applyAlignment="1">
      <alignment horizontal="center" vertical="center"/>
    </xf>
    <xf numFmtId="11" fontId="14" fillId="0" borderId="3" xfId="3" applyNumberFormat="1" applyFont="1" applyBorder="1" applyAlignment="1">
      <alignment horizontal="center" vertical="center"/>
    </xf>
    <xf numFmtId="0" fontId="14" fillId="0" borderId="4" xfId="3" applyFont="1" applyBorder="1" applyAlignment="1">
      <alignment horizontal="center" vertical="center" wrapText="1"/>
    </xf>
    <xf numFmtId="0" fontId="14" fillId="0" borderId="2" xfId="3" applyFont="1" applyBorder="1" applyAlignment="1">
      <alignment horizontal="center" vertical="center"/>
    </xf>
    <xf numFmtId="0" fontId="14" fillId="0" borderId="3" xfId="3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7" fillId="0" borderId="0" xfId="5">
      <alignment vertical="center"/>
    </xf>
    <xf numFmtId="0" fontId="7" fillId="0" borderId="1" xfId="5" applyFont="1" applyBorder="1">
      <alignment vertical="center"/>
    </xf>
    <xf numFmtId="0" fontId="7" fillId="0" borderId="1" xfId="5" applyBorder="1">
      <alignment vertical="center"/>
    </xf>
    <xf numFmtId="11" fontId="7" fillId="0" borderId="1" xfId="5" applyNumberFormat="1" applyBorder="1">
      <alignment vertical="center"/>
    </xf>
    <xf numFmtId="0" fontId="7" fillId="0" borderId="1" xfId="5" applyBorder="1" applyAlignment="1">
      <alignment horizontal="center" vertical="center"/>
    </xf>
    <xf numFmtId="0" fontId="7" fillId="0" borderId="1" xfId="5" applyBorder="1" applyAlignment="1">
      <alignment horizontal="center" vertical="center" wrapText="1"/>
    </xf>
  </cellXfs>
  <cellStyles count="523">
    <cellStyle name=" _x001f__x001f__x001e__x001f__x001e__x001e__x001e__x001e__x001e__x001d__x001d__x001d__x001d__x001c__x001c__x001c__x001c__x001c__x001c__x001c__x001c__x001b__x001b__x001b__x001b__x001a__x001b__x001b__x001a__x001a_" xfId="6"/>
    <cellStyle name="(표준)" xfId="7"/>
    <cellStyle name="-,-," xfId="8"/>
    <cellStyle name="-,-,,-**,,,," xfId="9"/>
    <cellStyle name=",--,-,-,,--,-,**,,,," xfId="10"/>
    <cellStyle name=",,,+,,,+,++,++,++,+++++,.." xfId="11"/>
    <cellStyle name=",+,++,++++,+++++-." xfId="12"/>
    <cellStyle name="?" xfId="13"/>
    <cellStyle name="??_x000c_@?_x000d_3?_x0001__x000b_" xfId="14"/>
    <cellStyle name="??&amp;O?&amp;H?_x0008__x000f__x0007_?_x0007__x0001__x0001_" xfId="15"/>
    <cellStyle name="??&amp;O?&amp;H?_x0008_??_x0007__x0001__x0001_" xfId="16"/>
    <cellStyle name="_04 경비계획 040106(소모수선총무분할)" xfId="17"/>
    <cellStyle name="_04 경비계획 040106(소모수선총무분할)_경비양식(수정)" xfId="18"/>
    <cellStyle name="_04 경비계획 040106(소모수선총무분할)_지급수수료+세금취합(김언태)" xfId="19"/>
    <cellStyle name="_04 경비계획 총무환경 내부계획 최종 040326" xfId="20"/>
    <cellStyle name="_04 경비계획 총무환경 내부계획 최종 040326_경비양식(수정)" xfId="21"/>
    <cellStyle name="_04 경비계획 총무환경 내부계획 최종 040326_지급수수료+세금취합(김언태)" xfId="22"/>
    <cellStyle name="_04경비 계획내역(030822)" xfId="23"/>
    <cellStyle name="_04경비 계획내역(030822).xls Chart 53" xfId="24"/>
    <cellStyle name="_04경비 계획내역(030822).xls Chart 53_경비양식(수정)" xfId="25"/>
    <cellStyle name="_04경비 계획내역(030822).xls Chart 53_지급수수료+세금취합(김언태)" xfId="26"/>
    <cellStyle name="_04경비 계획내역(030822)_경비양식(수정)" xfId="27"/>
    <cellStyle name="_04경비 계획내역(030822)_지급수수료+세금취합(김언태)" xfId="28"/>
    <cellStyle name="_04년 경비양식" xfId="29"/>
    <cellStyle name="_04년 경비양식_RMC 수도료 경비계획(한양규)" xfId="30"/>
    <cellStyle name="_04년 경비양식_경비양식(수정)" xfId="31"/>
    <cellStyle name="_04년 경비양식_지급수수료+세금취합(김언태)" xfId="32"/>
    <cellStyle name="_05년 경비양식(이현복)" xfId="33"/>
    <cellStyle name="_05년 경비양식(이현복)_경비양식(수정)" xfId="34"/>
    <cellStyle name="_05년 경비양식(이현복)_지급수수료+세금취합(김언태)" xfId="35"/>
    <cellStyle name="_05년 경비양식(이현복1)" xfId="36"/>
    <cellStyle name="_05년 경비양식(이현복1)_경비양식(수정)" xfId="37"/>
    <cellStyle name="_05년 경비양식(이현복1)_지급수수료+세금취합(김언태)" xfId="38"/>
    <cellStyle name="_05년 경비양식(이현복2)" xfId="39"/>
    <cellStyle name="_05년 경비양식(이현복2)_경비양식(수정)" xfId="40"/>
    <cellStyle name="_05년 경비양식(이현복2)_지급수수료+세금취합(김언태)" xfId="41"/>
    <cellStyle name="_05년경비계획 최종" xfId="42"/>
    <cellStyle name="_05년경비계획 최종_경비양식(수정)" xfId="43"/>
    <cellStyle name="_1공장 DRM 경비계획(한양규)" xfId="44"/>
    <cellStyle name="_1공장 DRM 경비계획(한양규)_경비양식(수정)" xfId="45"/>
    <cellStyle name="_1공장 DRM 경비계획(한양규)_지급수수료+세금취합(김언태)" xfId="46"/>
    <cellStyle name="_RMC 수도료 경비계획(한양규)" xfId="47"/>
    <cellStyle name="_경비계획(05년)" xfId="48"/>
    <cellStyle name="_경비계획(05년)_경비양식(수정)" xfId="49"/>
    <cellStyle name="_경비계획(05년)_지급수수료+세금취합(김언태)" xfId="50"/>
    <cellStyle name="_경비계획(06년)_050718_ver_1" xfId="51"/>
    <cellStyle name="_경비양식" xfId="52"/>
    <cellStyle name="_경비양식(수정)" xfId="53"/>
    <cellStyle name="_경비양식_RMC 수도료 경비계획(한양규)" xfId="54"/>
    <cellStyle name="_경비양식_경비양식(수정)" xfId="55"/>
    <cellStyle name="_경비양식_지급수수료+세금취합(김언태)" xfId="56"/>
    <cellStyle name="_수립양식" xfId="57"/>
    <cellStyle name="_쌀붓세원가검토(이마트용)" xfId="58"/>
    <cellStyle name="_연료비('97-2004)실적." xfId="59"/>
    <cellStyle name="_연료비('97-2004)실적._경비양식(수정)" xfId="60"/>
    <cellStyle name="_연료비('97-2004)실적._지급수수료+세금취합(김언태)" xfId="61"/>
    <cellStyle name="_유희왕쵸코바손익" xfId="62"/>
    <cellStyle name="_지급수수료+세금취합(김언태)" xfId="63"/>
    <cellStyle name="_판촉가격" xfId="64"/>
    <cellStyle name="2x indented GHG Textfiels" xfId="65"/>
    <cellStyle name="5x indented GHG Textfiels" xfId="66"/>
    <cellStyle name="AeE­ [0]_±ºº° (5)" xfId="67"/>
    <cellStyle name="ÅëÈ­ [0]_laroux" xfId="68"/>
    <cellStyle name="AeE­ [0]_laroux_½C¿¹PL " xfId="69"/>
    <cellStyle name="ÅëÈ­ [0]_Sheet1" xfId="70"/>
    <cellStyle name="AeE­ [0]_Sheet1_1000점점제품운영" xfId="71"/>
    <cellStyle name="ÅëÈ­ [0]_Sheet1_개발회의0420" xfId="72"/>
    <cellStyle name="AeE­ [0]_Sheet1_까페로티COMKT" xfId="73"/>
    <cellStyle name="AeE­_±O°YC￥_°C°u¿i¿μ " xfId="74"/>
    <cellStyle name="ÅëÈ­_laroux" xfId="75"/>
    <cellStyle name="AeE­_laroux_½C¿¹PL " xfId="76"/>
    <cellStyle name="ÅëÈ­_Sheet1" xfId="77"/>
    <cellStyle name="AeE­_Sheet1_1000점점제품운영" xfId="78"/>
    <cellStyle name="ÅëÈ­_Sheet1_개발회의0420" xfId="79"/>
    <cellStyle name="AeE­_Sheet1_까페로티COMKT" xfId="80"/>
    <cellStyle name="AÞ¸¶ [0]_±ºº° (5)" xfId="81"/>
    <cellStyle name="ÄÞ¸¶ [0]_laroux" xfId="82"/>
    <cellStyle name="AÞ¸¶ [0]_laroux_½C¿¹PL " xfId="83"/>
    <cellStyle name="ÄÞ¸¶ [0]_Sheet1" xfId="84"/>
    <cellStyle name="AÞ¸¶ [0]_Sheet1_1000점점제품운영" xfId="85"/>
    <cellStyle name="ÄÞ¸¶ [0]_Sheet1_개발회의0420" xfId="86"/>
    <cellStyle name="AÞ¸¶ [0]_Sheet1_까페로티COMKT" xfId="87"/>
    <cellStyle name="AÞ¸¶_±ºº° (5)" xfId="88"/>
    <cellStyle name="ÄÞ¸¶_laroux" xfId="89"/>
    <cellStyle name="AÞ¸¶_laroux_½C¿¹PL " xfId="90"/>
    <cellStyle name="ÄÞ¸¶_Sheet1" xfId="91"/>
    <cellStyle name="AÞ¸¶_Sheet1_1000점점제품운영" xfId="92"/>
    <cellStyle name="ÄÞ¸¶_Sheet1_개발회의0420" xfId="93"/>
    <cellStyle name="AÞ¸¶_Sheet1_까페로티COMKT" xfId="94"/>
    <cellStyle name="_x0008_b" xfId="95"/>
    <cellStyle name="Bold GHG Numbers (0.00)" xfId="96"/>
    <cellStyle name="C￥AØ_¿øAc·aºnº°A|C°¸R½ºÆR" xfId="97"/>
    <cellStyle name="Ç¥ÁØ_¼öÃâ2 " xfId="98"/>
    <cellStyle name="C￥AØ_¼oAa3 " xfId="99"/>
    <cellStyle name="Ç¥ÁØ_¼öÃâ3 " xfId="100"/>
    <cellStyle name="C￥AØ_laroux_½C¿¹PL " xfId="101"/>
    <cellStyle name="Ç¥ÁØ_Sheet1" xfId="102"/>
    <cellStyle name="category" xfId="103"/>
    <cellStyle name="Column heading" xfId="104"/>
    <cellStyle name="Column heading 2" xfId="105"/>
    <cellStyle name="Column heading 2 2" xfId="106"/>
    <cellStyle name="Column heading 2 3" xfId="107"/>
    <cellStyle name="Column heading 2 4" xfId="108"/>
    <cellStyle name="Column heading 2 5" xfId="109"/>
    <cellStyle name="Column heading 2 6" xfId="110"/>
    <cellStyle name="Comma [0]" xfId="111"/>
    <cellStyle name="Comma_5 Series SW" xfId="112"/>
    <cellStyle name="Comma0" xfId="113"/>
    <cellStyle name="Corner heading" xfId="114"/>
    <cellStyle name="Corner heading 2" xfId="115"/>
    <cellStyle name="Corner heading 2 2" xfId="116"/>
    <cellStyle name="Corner heading 2 3" xfId="117"/>
    <cellStyle name="Corner heading 2 4" xfId="118"/>
    <cellStyle name="Corner heading 2 5" xfId="119"/>
    <cellStyle name="Corner heading 2 6" xfId="120"/>
    <cellStyle name="Currency [0]" xfId="121"/>
    <cellStyle name="Currency_제조1膀1과 옄황 " xfId="122"/>
    <cellStyle name="Currency0" xfId="123"/>
    <cellStyle name="d" xfId="124"/>
    <cellStyle name="Data" xfId="125"/>
    <cellStyle name="Data 2" xfId="126"/>
    <cellStyle name="Data 2 2" xfId="127"/>
    <cellStyle name="Data 2 3" xfId="128"/>
    <cellStyle name="Data 2 4" xfId="129"/>
    <cellStyle name="Data 2 5" xfId="130"/>
    <cellStyle name="Data 2 6" xfId="131"/>
    <cellStyle name="Data no deci" xfId="132"/>
    <cellStyle name="Data no deci 2" xfId="133"/>
    <cellStyle name="Data no deci 2 2" xfId="134"/>
    <cellStyle name="Data no deci 2 3" xfId="135"/>
    <cellStyle name="Data no deci 2 4" xfId="136"/>
    <cellStyle name="Data no deci 2 5" xfId="137"/>
    <cellStyle name="Data no deci 2 6" xfId="138"/>
    <cellStyle name="Data Superscript" xfId="139"/>
    <cellStyle name="Data Superscript 2" xfId="140"/>
    <cellStyle name="Data Superscript 2 2" xfId="141"/>
    <cellStyle name="Data Superscript 2 3" xfId="142"/>
    <cellStyle name="Data Superscript 2 4" xfId="143"/>
    <cellStyle name="Data Superscript 2 5" xfId="144"/>
    <cellStyle name="Data Superscript 2 6" xfId="145"/>
    <cellStyle name="Data_1-1A-Regular" xfId="146"/>
    <cellStyle name="Data-one deci" xfId="147"/>
    <cellStyle name="Data-one deci 2" xfId="148"/>
    <cellStyle name="Data-one deci 2 2" xfId="149"/>
    <cellStyle name="Data-one deci 2 3" xfId="150"/>
    <cellStyle name="Data-one deci 2 4" xfId="151"/>
    <cellStyle name="Data-one deci 2 5" xfId="152"/>
    <cellStyle name="Data-one deci 2 6" xfId="153"/>
    <cellStyle name="Date" xfId="154"/>
    <cellStyle name="Fixed" xfId="155"/>
    <cellStyle name="Followed Hyperlink" xfId="156"/>
    <cellStyle name="Grey" xfId="157"/>
    <cellStyle name="HEADER" xfId="158"/>
    <cellStyle name="Header1" xfId="159"/>
    <cellStyle name="Header2" xfId="160"/>
    <cellStyle name="Heading 1" xfId="161"/>
    <cellStyle name="Heading 2" xfId="162"/>
    <cellStyle name="Headline" xfId="163"/>
    <cellStyle name="Hed Side" xfId="164"/>
    <cellStyle name="Hed Side 2" xfId="165"/>
    <cellStyle name="Hed Side 2 2" xfId="166"/>
    <cellStyle name="Hed Side 2 3" xfId="167"/>
    <cellStyle name="Hed Side 2 4" xfId="168"/>
    <cellStyle name="Hed Side 2 5" xfId="169"/>
    <cellStyle name="Hed Side 2 6" xfId="170"/>
    <cellStyle name="Hed Side bold" xfId="171"/>
    <cellStyle name="Hed Side bold 2" xfId="172"/>
    <cellStyle name="Hed Side bold 2 2" xfId="173"/>
    <cellStyle name="Hed Side bold 2 3" xfId="174"/>
    <cellStyle name="Hed Side bold 2 4" xfId="175"/>
    <cellStyle name="Hed Side bold 2 5" xfId="176"/>
    <cellStyle name="Hed Side bold 2 6" xfId="177"/>
    <cellStyle name="Hed Side Indent" xfId="178"/>
    <cellStyle name="Hed Side Indent 2" xfId="179"/>
    <cellStyle name="Hed Side Indent 2 2" xfId="180"/>
    <cellStyle name="Hed Side Indent 2 3" xfId="181"/>
    <cellStyle name="Hed Side Indent 2 4" xfId="182"/>
    <cellStyle name="Hed Side Indent 2 5" xfId="183"/>
    <cellStyle name="Hed Side Indent 2 6" xfId="184"/>
    <cellStyle name="Hed Side Regular" xfId="185"/>
    <cellStyle name="Hed Side Regular 2" xfId="186"/>
    <cellStyle name="Hed Side Regular 2 2" xfId="187"/>
    <cellStyle name="Hed Side Regular 2 3" xfId="188"/>
    <cellStyle name="Hed Side Regular 2 4" xfId="189"/>
    <cellStyle name="Hed Side Regular 2 5" xfId="190"/>
    <cellStyle name="Hed Side Regular 2 6" xfId="191"/>
    <cellStyle name="Hed Side_1-1A-Regular" xfId="192"/>
    <cellStyle name="Hed Top" xfId="193"/>
    <cellStyle name="Hed Top - SECTION" xfId="194"/>
    <cellStyle name="Hed Top - SECTION 2" xfId="195"/>
    <cellStyle name="Hed Top - SECTION 2 2" xfId="196"/>
    <cellStyle name="Hed Top - SECTION 2 3" xfId="197"/>
    <cellStyle name="Hed Top - SECTION 2 4" xfId="198"/>
    <cellStyle name="Hed Top - SECTION 2 5" xfId="199"/>
    <cellStyle name="Hed Top - SECTION 2 6" xfId="200"/>
    <cellStyle name="Hed Top 2" xfId="201"/>
    <cellStyle name="Hed Top 2 2" xfId="202"/>
    <cellStyle name="Hed Top 2 3" xfId="203"/>
    <cellStyle name="Hed Top 2 4" xfId="204"/>
    <cellStyle name="Hed Top 2 5" xfId="205"/>
    <cellStyle name="Hed Top 2 6" xfId="206"/>
    <cellStyle name="Hed Top_3-new4" xfId="207"/>
    <cellStyle name="Hyperlink" xfId="208"/>
    <cellStyle name="Input [yellow]" xfId="209"/>
    <cellStyle name="Milliers [0]_Annex_comb_guideline_version4-2" xfId="210"/>
    <cellStyle name="Milliers_Annex_comb_guideline_version4-2" xfId="211"/>
    <cellStyle name="Model" xfId="212"/>
    <cellStyle name="Monétaire [0]_Annex comb guideline 4-7" xfId="213"/>
    <cellStyle name="Monétaire_Annex_comb_guideline_version4-2" xfId="214"/>
    <cellStyle name="Normal - Style1" xfId="215"/>
    <cellStyle name="Normal GHG Numbers (0.00)" xfId="216"/>
    <cellStyle name="Normal GHG Textfiels Bold" xfId="217"/>
    <cellStyle name="Normal GHG whole table" xfId="218"/>
    <cellStyle name="Normal GHG-Shade" xfId="219"/>
    <cellStyle name="Normal GHG-Shade 2" xfId="220"/>
    <cellStyle name="Normal GHG-Shade 3" xfId="221"/>
    <cellStyle name="Normal GHG-Shade 4" xfId="222"/>
    <cellStyle name="Normal GHG-Shade 5" xfId="223"/>
    <cellStyle name="Normal GHG-Shade 6" xfId="224"/>
    <cellStyle name="Normal GHG-Shade 7" xfId="225"/>
    <cellStyle name="Normal_#26-PSS Rev and Drivers " xfId="226"/>
    <cellStyle name="Pattern" xfId="227"/>
    <cellStyle name="Percent [2]" xfId="228"/>
    <cellStyle name="Reference" xfId="229"/>
    <cellStyle name="Reference 2" xfId="230"/>
    <cellStyle name="Reference 2 2" xfId="231"/>
    <cellStyle name="Reference 2 3" xfId="232"/>
    <cellStyle name="Reference 2 4" xfId="233"/>
    <cellStyle name="Reference 2 5" xfId="234"/>
    <cellStyle name="Reference 2 6" xfId="235"/>
    <cellStyle name="Row heading" xfId="236"/>
    <cellStyle name="Row heading 2" xfId="237"/>
    <cellStyle name="Row heading 2 2" xfId="238"/>
    <cellStyle name="Row heading 2 3" xfId="239"/>
    <cellStyle name="Row heading 2 4" xfId="240"/>
    <cellStyle name="Row heading 2 5" xfId="241"/>
    <cellStyle name="Row heading 2 6" xfId="242"/>
    <cellStyle name="Source Hed" xfId="243"/>
    <cellStyle name="Source Letter" xfId="244"/>
    <cellStyle name="Source Letter 2" xfId="245"/>
    <cellStyle name="Source Letter 3" xfId="246"/>
    <cellStyle name="Source Letter 4" xfId="247"/>
    <cellStyle name="Source Letter 5" xfId="248"/>
    <cellStyle name="Source Letter 6" xfId="249"/>
    <cellStyle name="Source Letter 7" xfId="250"/>
    <cellStyle name="Source Superscript" xfId="251"/>
    <cellStyle name="Source Superscript 2" xfId="252"/>
    <cellStyle name="Source Superscript 2 2" xfId="253"/>
    <cellStyle name="Source Superscript 2 3" xfId="254"/>
    <cellStyle name="Source Superscript 2 4" xfId="255"/>
    <cellStyle name="Source Superscript 2 5" xfId="256"/>
    <cellStyle name="Source Superscript 2 6" xfId="257"/>
    <cellStyle name="Source Text" xfId="258"/>
    <cellStyle name="Source Text 2" xfId="259"/>
    <cellStyle name="Source Text 2 2" xfId="260"/>
    <cellStyle name="Source Text 2 3" xfId="261"/>
    <cellStyle name="Source Text 2 4" xfId="262"/>
    <cellStyle name="Source Text 2 5" xfId="263"/>
    <cellStyle name="Source Text 2 6" xfId="264"/>
    <cellStyle name="Standard_CRF Inventar" xfId="265"/>
    <cellStyle name="State" xfId="266"/>
    <cellStyle name="State 2" xfId="267"/>
    <cellStyle name="State 2 2" xfId="268"/>
    <cellStyle name="State 2 3" xfId="269"/>
    <cellStyle name="State 2 4" xfId="270"/>
    <cellStyle name="State 2 5" xfId="271"/>
    <cellStyle name="State 2 6" xfId="272"/>
    <cellStyle name="subhead" xfId="273"/>
    <cellStyle name="Superscript" xfId="274"/>
    <cellStyle name="Superscript 2" xfId="275"/>
    <cellStyle name="Superscript 2 2" xfId="276"/>
    <cellStyle name="Superscript 2 3" xfId="277"/>
    <cellStyle name="Superscript 2 4" xfId="278"/>
    <cellStyle name="Superscript 2 5" xfId="279"/>
    <cellStyle name="Superscript 2 6" xfId="280"/>
    <cellStyle name="Superscript- regular" xfId="281"/>
    <cellStyle name="Superscript- regular 2" xfId="282"/>
    <cellStyle name="Superscript- regular 2 2" xfId="283"/>
    <cellStyle name="Superscript- regular 2 3" xfId="284"/>
    <cellStyle name="Superscript- regular 2 4" xfId="285"/>
    <cellStyle name="Superscript- regular 2 5" xfId="286"/>
    <cellStyle name="Superscript- regular 2 6" xfId="287"/>
    <cellStyle name="Superscript_1-1A-Regular" xfId="288"/>
    <cellStyle name="Table Data" xfId="289"/>
    <cellStyle name="Table Data 2" xfId="290"/>
    <cellStyle name="Table Data 2 2" xfId="291"/>
    <cellStyle name="Table Data 2 3" xfId="292"/>
    <cellStyle name="Table Data 2 4" xfId="293"/>
    <cellStyle name="Table Data 2 5" xfId="294"/>
    <cellStyle name="Table Data 2 6" xfId="295"/>
    <cellStyle name="Table Head Top" xfId="296"/>
    <cellStyle name="Table Head Top 2" xfId="297"/>
    <cellStyle name="Table Head Top 2 2" xfId="298"/>
    <cellStyle name="Table Head Top 2 3" xfId="299"/>
    <cellStyle name="Table Head Top 2 4" xfId="300"/>
    <cellStyle name="Table Head Top 2 5" xfId="301"/>
    <cellStyle name="Table Head Top 2 6" xfId="302"/>
    <cellStyle name="Table Hed Side" xfId="303"/>
    <cellStyle name="Table Hed Side 2" xfId="304"/>
    <cellStyle name="Table Hed Side 2 2" xfId="305"/>
    <cellStyle name="Table Hed Side 2 3" xfId="306"/>
    <cellStyle name="Table Hed Side 2 4" xfId="307"/>
    <cellStyle name="Table Hed Side 2 5" xfId="308"/>
    <cellStyle name="Table Hed Side 2 6" xfId="309"/>
    <cellStyle name="Table Title" xfId="310"/>
    <cellStyle name="Table Title 2" xfId="311"/>
    <cellStyle name="Table Title 2 2" xfId="312"/>
    <cellStyle name="Table Title 2 3" xfId="313"/>
    <cellStyle name="Table Title 2 4" xfId="314"/>
    <cellStyle name="Table Title 2 5" xfId="315"/>
    <cellStyle name="Table Title 2 6" xfId="316"/>
    <cellStyle name="þ_x001d_ð'&amp;Oy?Hy9_x0008__x000f__x0007_æ_x0007__x0007__x0001__x0001_" xfId="317"/>
    <cellStyle name="þ_x001d_ð'&amp;Oy?Hy9_x0008_E_x000c_￠_x000d__x0007__x0001__x0001_" xfId="318"/>
    <cellStyle name="Title Text" xfId="319"/>
    <cellStyle name="Title Text 1" xfId="320"/>
    <cellStyle name="Title Text 1 2" xfId="321"/>
    <cellStyle name="Title Text 1 2 2" xfId="322"/>
    <cellStyle name="Title Text 1 2 3" xfId="323"/>
    <cellStyle name="Title Text 1 2 4" xfId="324"/>
    <cellStyle name="Title Text 1 2 5" xfId="325"/>
    <cellStyle name="Title Text 1 2 6" xfId="326"/>
    <cellStyle name="Title Text 2" xfId="327"/>
    <cellStyle name="Title Text 2 2" xfId="328"/>
    <cellStyle name="Title Text 2 2 2" xfId="329"/>
    <cellStyle name="Title Text 2 2 3" xfId="330"/>
    <cellStyle name="Title Text 2 2 4" xfId="331"/>
    <cellStyle name="Title Text 2 2 5" xfId="332"/>
    <cellStyle name="Title Text 2 2 6" xfId="333"/>
    <cellStyle name="Title Text 3" xfId="334"/>
    <cellStyle name="Title Text 3 2" xfId="335"/>
    <cellStyle name="Title Text 3 3" xfId="336"/>
    <cellStyle name="Title Text 3 4" xfId="337"/>
    <cellStyle name="Title Text 3 5" xfId="338"/>
    <cellStyle name="Title Text 3 6" xfId="339"/>
    <cellStyle name="Title-1" xfId="340"/>
    <cellStyle name="Title-1 2" xfId="341"/>
    <cellStyle name="Title-1 2 2" xfId="342"/>
    <cellStyle name="Title-1 2 3" xfId="343"/>
    <cellStyle name="Title-1 2 4" xfId="344"/>
    <cellStyle name="Title-1 2 5" xfId="345"/>
    <cellStyle name="Title-1 2 6" xfId="346"/>
    <cellStyle name="Title-2" xfId="347"/>
    <cellStyle name="Title-2 2" xfId="348"/>
    <cellStyle name="Title-2 2 2" xfId="349"/>
    <cellStyle name="Title-2 2 3" xfId="350"/>
    <cellStyle name="Title-2 2 4" xfId="351"/>
    <cellStyle name="Title-2 2 5" xfId="352"/>
    <cellStyle name="Title-2 2 6" xfId="353"/>
    <cellStyle name="Title-3" xfId="354"/>
    <cellStyle name="Title-3 2" xfId="355"/>
    <cellStyle name="Title-3 2 2" xfId="356"/>
    <cellStyle name="Title-3 2 3" xfId="357"/>
    <cellStyle name="Title-3 2 4" xfId="358"/>
    <cellStyle name="Title-3 2 5" xfId="359"/>
    <cellStyle name="Title-3 2 6" xfId="360"/>
    <cellStyle name="Total" xfId="361"/>
    <cellStyle name="Tusental (0)_pldt" xfId="362"/>
    <cellStyle name="Tusental_pldt" xfId="363"/>
    <cellStyle name="Valuta (0)_pldt" xfId="364"/>
    <cellStyle name="Valuta_pldt" xfId="365"/>
    <cellStyle name="Wrap" xfId="366"/>
    <cellStyle name="Wrap 2" xfId="367"/>
    <cellStyle name="Wrap 2 2" xfId="368"/>
    <cellStyle name="Wrap 2 3" xfId="369"/>
    <cellStyle name="Wrap 2 4" xfId="370"/>
    <cellStyle name="Wrap 2 5" xfId="371"/>
    <cellStyle name="Wrap 2 6" xfId="372"/>
    <cellStyle name="Wrap Bold" xfId="373"/>
    <cellStyle name="Wrap Bold 2" xfId="374"/>
    <cellStyle name="Wrap Bold 2 2" xfId="375"/>
    <cellStyle name="Wrap Bold 2 3" xfId="376"/>
    <cellStyle name="Wrap Bold 2 4" xfId="377"/>
    <cellStyle name="Wrap Bold 2 5" xfId="378"/>
    <cellStyle name="Wrap Bold 2 6" xfId="379"/>
    <cellStyle name="Wrap Title" xfId="380"/>
    <cellStyle name="Wrap Title 2" xfId="381"/>
    <cellStyle name="Wrap Title 2 2" xfId="382"/>
    <cellStyle name="Wrap Title 2 3" xfId="383"/>
    <cellStyle name="Wrap Title 2 4" xfId="384"/>
    <cellStyle name="Wrap Title 2 5" xfId="385"/>
    <cellStyle name="Wrap Title 2 6" xfId="386"/>
    <cellStyle name="Wrap_NTS99-~11" xfId="387"/>
    <cellStyle name="고정소숫점" xfId="388"/>
    <cellStyle name="고정출력1" xfId="389"/>
    <cellStyle name="고정출력2" xfId="390"/>
    <cellStyle name="날짜" xfId="391"/>
    <cellStyle name="달러" xfId="392"/>
    <cellStyle name="뒤에 오는 하이퍼링크_01年1사분기소비자조사실적(경영전략)" xfId="393"/>
    <cellStyle name="백분율" xfId="2" builtinId="5"/>
    <cellStyle name="백분율 10" xfId="520"/>
    <cellStyle name="백분율 100" xfId="394"/>
    <cellStyle name="백분율 13" xfId="395"/>
    <cellStyle name="백분율 14" xfId="396"/>
    <cellStyle name="백분율 15" xfId="397"/>
    <cellStyle name="백분율 15 2" xfId="398"/>
    <cellStyle name="백분율 2" xfId="399"/>
    <cellStyle name="백분율 2 2" xfId="400"/>
    <cellStyle name="백분율 2 2 2" xfId="401"/>
    <cellStyle name="백분율 2 2 3" xfId="402"/>
    <cellStyle name="백분율 2 2 4" xfId="403"/>
    <cellStyle name="백분율 2 2 5" xfId="404"/>
    <cellStyle name="백분율 2 3" xfId="405"/>
    <cellStyle name="백분율 2 4" xfId="406"/>
    <cellStyle name="백분율 2 5" xfId="407"/>
    <cellStyle name="백분율 3" xfId="408"/>
    <cellStyle name="백분율 3 2" xfId="409"/>
    <cellStyle name="백분율 3 2 2 3" xfId="518"/>
    <cellStyle name="백분율 5 2" xfId="410"/>
    <cellStyle name="봒" xfId="411"/>
    <cellStyle name="쉼표 [0]" xfId="1" builtinId="6"/>
    <cellStyle name="쉼표 [0] 10 2" xfId="412"/>
    <cellStyle name="쉼표 [0] 10 3" xfId="413"/>
    <cellStyle name="쉼표 [0] 10 4" xfId="414"/>
    <cellStyle name="쉼표 [0] 11" xfId="415"/>
    <cellStyle name="쉼표 [0] 11 2" xfId="416"/>
    <cellStyle name="쉼표 [0] 12" xfId="417"/>
    <cellStyle name="쉼표 [0] 12 2" xfId="418"/>
    <cellStyle name="쉼표 [0] 15" xfId="419"/>
    <cellStyle name="쉼표 [0] 15 2" xfId="420"/>
    <cellStyle name="쉼표 [0] 15 2 2" xfId="421"/>
    <cellStyle name="쉼표 [0] 16" xfId="422"/>
    <cellStyle name="쉼표 [0] 2" xfId="423"/>
    <cellStyle name="쉼표 [0] 2 2" xfId="424"/>
    <cellStyle name="쉼표 [0] 2 3" xfId="425"/>
    <cellStyle name="쉼표 [0] 2 3 10" xfId="521"/>
    <cellStyle name="쉼표 [0] 2 4" xfId="426"/>
    <cellStyle name="쉼표 [0] 2 53" xfId="427"/>
    <cellStyle name="쉼표 [0] 2 54" xfId="428"/>
    <cellStyle name="쉼표 [0] 2 56" xfId="517"/>
    <cellStyle name="쉼표 [0] 3" xfId="429"/>
    <cellStyle name="쉼표 [0] 3 2" xfId="430"/>
    <cellStyle name="쉼표 [0] 3 3" xfId="431"/>
    <cellStyle name="쉼표 [0] 3 4" xfId="432"/>
    <cellStyle name="쉼표 [0] 39" xfId="433"/>
    <cellStyle name="쉼표 [0] 39 2" xfId="434"/>
    <cellStyle name="쉼표 [0] 4" xfId="435"/>
    <cellStyle name="쉼표 [0] 4 2" xfId="436"/>
    <cellStyle name="쉼표 [0] 4 3" xfId="437"/>
    <cellStyle name="쉼표 [0] 4 4" xfId="438"/>
    <cellStyle name="쉼표 [0] 5" xfId="439"/>
    <cellStyle name="쉼표 [0] 6" xfId="440"/>
    <cellStyle name="쉼표 [0] 7 2" xfId="441"/>
    <cellStyle name="쉼표 [0] 7 3" xfId="442"/>
    <cellStyle name="쉼표 [0] 7 4" xfId="443"/>
    <cellStyle name="쉼표 [0] 7 4 10 3" xfId="519"/>
    <cellStyle name="쉼표 2" xfId="444"/>
    <cellStyle name="쉼표 3" xfId="445"/>
    <cellStyle name="쉼표 4" xfId="446"/>
    <cellStyle name="쉼표 4 2" xfId="447"/>
    <cellStyle name="쉼표 4 3" xfId="448"/>
    <cellStyle name="쉼표 4 4" xfId="449"/>
    <cellStyle name="쉼표 4 5" xfId="450"/>
    <cellStyle name="쉼표 4 6" xfId="451"/>
    <cellStyle name="스타일 1" xfId="452"/>
    <cellStyle name="자리수" xfId="453"/>
    <cellStyle name="자리수0" xfId="454"/>
    <cellStyle name="콤마 [0]_＃10조직" xfId="455"/>
    <cellStyle name="콤마_＃10조직" xfId="456"/>
    <cellStyle name="표준" xfId="0" builtinId="0"/>
    <cellStyle name="표준 10 2" xfId="457"/>
    <cellStyle name="표준 10 3" xfId="458"/>
    <cellStyle name="표준 10 4" xfId="459"/>
    <cellStyle name="표준 11" xfId="460"/>
    <cellStyle name="표준 11 2" xfId="461"/>
    <cellStyle name="표준 13 2" xfId="5"/>
    <cellStyle name="표준 15 2" xfId="462"/>
    <cellStyle name="표준 16 2" xfId="463"/>
    <cellStyle name="표준 17" xfId="464"/>
    <cellStyle name="표준 17 2" xfId="465"/>
    <cellStyle name="표준 2" xfId="3"/>
    <cellStyle name="표준 2 2" xfId="466"/>
    <cellStyle name="표준 2 2 2" xfId="467"/>
    <cellStyle name="표준 2 2 3" xfId="468"/>
    <cellStyle name="표준 2 2 4" xfId="469"/>
    <cellStyle name="표준 2 2 5" xfId="470"/>
    <cellStyle name="표준 2 3" xfId="471"/>
    <cellStyle name="표준 2 4" xfId="472"/>
    <cellStyle name="표준 2 4 7" xfId="473"/>
    <cellStyle name="표준 2 5" xfId="474"/>
    <cellStyle name="표준 2 56" xfId="475"/>
    <cellStyle name="표준 2 56 2" xfId="476"/>
    <cellStyle name="표준 3" xfId="477"/>
    <cellStyle name="표준 3 2" xfId="478"/>
    <cellStyle name="표준 3 3" xfId="479"/>
    <cellStyle name="표준 3 4" xfId="480"/>
    <cellStyle name="표준 3 5" xfId="481"/>
    <cellStyle name="표준 3 6" xfId="482"/>
    <cellStyle name="표준 3 7" xfId="483"/>
    <cellStyle name="표준 4" xfId="484"/>
    <cellStyle name="표준 4 2" xfId="485"/>
    <cellStyle name="표준 4 3" xfId="486"/>
    <cellStyle name="표준 4 4" xfId="487"/>
    <cellStyle name="표준 4 5" xfId="488"/>
    <cellStyle name="표준 4 6" xfId="489"/>
    <cellStyle name="표준 4 7" xfId="490"/>
    <cellStyle name="표준 5" xfId="491"/>
    <cellStyle name="표준 5 2" xfId="492"/>
    <cellStyle name="표준 5 2 2" xfId="493"/>
    <cellStyle name="표준 5 3" xfId="494"/>
    <cellStyle name="표준 5 4" xfId="495"/>
    <cellStyle name="표준 5 5" xfId="496"/>
    <cellStyle name="표준 5 6" xfId="497"/>
    <cellStyle name="표준 6" xfId="498"/>
    <cellStyle name="표준 6 127" xfId="499"/>
    <cellStyle name="표준 6 2" xfId="500"/>
    <cellStyle name="표준 6 3" xfId="501"/>
    <cellStyle name="표준 6 4" xfId="502"/>
    <cellStyle name="표준 7" xfId="503"/>
    <cellStyle name="표준 7 2" xfId="504"/>
    <cellStyle name="표준 7 3" xfId="505"/>
    <cellStyle name="표준 7 4" xfId="506"/>
    <cellStyle name="표준 8" xfId="507"/>
    <cellStyle name="표준 86" xfId="522"/>
    <cellStyle name="표준 9" xfId="508"/>
    <cellStyle name="표준 9 2" xfId="509"/>
    <cellStyle name="표준 9 3" xfId="510"/>
    <cellStyle name="표준 9 4" xfId="511"/>
    <cellStyle name="표준_2008 데이터설문서_협력사" xfId="4"/>
    <cellStyle name="標準_CRF1999" xfId="512"/>
    <cellStyle name="하이퍼링크 2" xfId="513"/>
    <cellStyle name="합산" xfId="514"/>
    <cellStyle name="화폐기호" xfId="515"/>
    <cellStyle name="화폐기호0" xfId="51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420332</xdr:colOff>
      <xdr:row>19</xdr:row>
      <xdr:rowOff>135064</xdr:rowOff>
    </xdr:from>
    <xdr:to>
      <xdr:col>5</xdr:col>
      <xdr:colOff>122678</xdr:colOff>
      <xdr:row>23</xdr:row>
      <xdr:rowOff>184000</xdr:rowOff>
    </xdr:to>
    <xdr:grpSp>
      <xdr:nvGrpSpPr>
        <xdr:cNvPr id="3" name="그룹 2"/>
        <xdr:cNvGrpSpPr>
          <a:grpSpLocks/>
        </xdr:cNvGrpSpPr>
      </xdr:nvGrpSpPr>
      <xdr:grpSpPr bwMode="auto">
        <a:xfrm>
          <a:off x="2663999" y="4156731"/>
          <a:ext cx="1078179" cy="895602"/>
          <a:chOff x="-29494" y="595340"/>
          <a:chExt cx="1000132" cy="507740"/>
        </a:xfrm>
      </xdr:grpSpPr>
      <xdr:sp macro="" textlink="">
        <xdr:nvSpPr>
          <xdr:cNvPr id="32" name="직사각형 31"/>
          <xdr:cNvSpPr/>
        </xdr:nvSpPr>
        <xdr:spPr>
          <a:xfrm>
            <a:off x="-29494" y="595340"/>
            <a:ext cx="1000132" cy="214314"/>
          </a:xfrm>
          <a:prstGeom prst="rect">
            <a:avLst/>
          </a:prstGeom>
          <a:gradFill flip="none" rotWithShape="1">
            <a:gsLst>
              <a:gs pos="0">
                <a:srgbClr val="008FAC">
                  <a:tint val="66000"/>
                  <a:satMod val="160000"/>
                </a:srgbClr>
              </a:gs>
              <a:gs pos="50000">
                <a:srgbClr val="008FAC">
                  <a:tint val="44500"/>
                  <a:satMod val="160000"/>
                </a:srgbClr>
              </a:gs>
              <a:gs pos="100000">
                <a:srgbClr val="008FAC">
                  <a:tint val="23500"/>
                  <a:satMod val="160000"/>
                </a:srgbClr>
              </a:gs>
            </a:gsLst>
            <a:path path="circle">
              <a:fillToRect r="100000" b="100000"/>
            </a:path>
            <a:tileRect l="-100000" t="-100000"/>
          </a:gradFill>
          <a:ln w="19050" cap="flat" cmpd="sng" algn="ctr">
            <a:solidFill>
              <a:srgbClr val="008FAC">
                <a:shade val="50000"/>
              </a:srgbClr>
            </a:solidFill>
            <a:prstDash val="solid"/>
          </a:ln>
          <a:effectLst/>
        </xdr:spPr>
        <xdr:txBody>
          <a:bodyPr wrap="square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ko-KR" sz="1200" b="1" i="0" u="none" strike="noStrike" kern="0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맑은 고딕" pitchFamily="50" charset="-127"/>
                <a:ea typeface="맑은 고딕" pitchFamily="50" charset="-127"/>
                <a:cs typeface="+mn-cs"/>
              </a:rPr>
              <a:t>3</a:t>
            </a:r>
            <a:endParaRPr kumimoji="0" lang="ko-KR" altLang="en-US" sz="1200" b="1" i="0" u="none" strike="noStrike" kern="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맑은 고딕" pitchFamily="50" charset="-127"/>
              <a:ea typeface="맑은 고딕" pitchFamily="50" charset="-127"/>
              <a:cs typeface="+mn-cs"/>
            </a:endParaRPr>
          </a:p>
        </xdr:txBody>
      </xdr:sp>
      <xdr:sp macro="" textlink="">
        <xdr:nvSpPr>
          <xdr:cNvPr id="33" name="직사각형 32"/>
          <xdr:cNvSpPr/>
        </xdr:nvSpPr>
        <xdr:spPr>
          <a:xfrm>
            <a:off x="-29494" y="809655"/>
            <a:ext cx="1000132" cy="293425"/>
          </a:xfrm>
          <a:prstGeom prst="rect">
            <a:avLst/>
          </a:prstGeom>
          <a:gradFill flip="none" rotWithShape="1">
            <a:gsLst>
              <a:gs pos="0">
                <a:srgbClr val="008FAC">
                  <a:tint val="66000"/>
                  <a:satMod val="160000"/>
                </a:srgbClr>
              </a:gs>
              <a:gs pos="50000">
                <a:srgbClr val="008FAC">
                  <a:tint val="44500"/>
                  <a:satMod val="160000"/>
                </a:srgbClr>
              </a:gs>
              <a:gs pos="100000">
                <a:srgbClr val="008FAC">
                  <a:tint val="23500"/>
                  <a:satMod val="160000"/>
                </a:srgbClr>
              </a:gs>
            </a:gsLst>
            <a:path path="circle">
              <a:fillToRect r="100000" b="100000"/>
            </a:path>
            <a:tileRect l="-100000" t="-100000"/>
          </a:gradFill>
          <a:ln w="19050" cap="flat" cmpd="sng" algn="ctr">
            <a:solidFill>
              <a:srgbClr val="008FAC">
                <a:shade val="50000"/>
              </a:srgbClr>
            </a:solidFill>
            <a:prstDash val="solid"/>
          </a:ln>
          <a:effectLst/>
        </xdr:spPr>
        <xdr:txBody>
          <a:bodyPr wrap="square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ko-KR" altLang="en-US" sz="1000" b="1" i="0" u="none" strike="noStrike" kern="0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맑은 고딕" pitchFamily="50" charset="-127"/>
                <a:ea typeface="맑은 고딕" pitchFamily="50" charset="-127"/>
                <a:cs typeface="+mn-cs"/>
              </a:rPr>
              <a:t>폐기처리</a:t>
            </a:r>
          </a:p>
        </xdr:txBody>
      </xdr:sp>
    </xdr:grpSp>
    <xdr:clientData/>
  </xdr:twoCellAnchor>
  <xdr:twoCellAnchor>
    <xdr:from>
      <xdr:col>4</xdr:col>
      <xdr:colOff>361852</xdr:colOff>
      <xdr:row>9</xdr:row>
      <xdr:rowOff>60516</xdr:rowOff>
    </xdr:from>
    <xdr:to>
      <xdr:col>5</xdr:col>
      <xdr:colOff>269231</xdr:colOff>
      <xdr:row>10</xdr:row>
      <xdr:rowOff>152457</xdr:rowOff>
    </xdr:to>
    <xdr:sp macro="" textlink="">
      <xdr:nvSpPr>
        <xdr:cNvPr id="4" name="TextBox 33"/>
        <xdr:cNvSpPr txBox="1">
          <a:spLocks noChangeArrowheads="1"/>
        </xdr:cNvSpPr>
      </xdr:nvSpPr>
      <xdr:spPr bwMode="auto">
        <a:xfrm>
          <a:off x="3105052" y="1946466"/>
          <a:ext cx="593179" cy="3014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ko-KR" altLang="en-US" sz="1000" b="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ea"/>
              <a:ea typeface="+mn-ea"/>
            </a:rPr>
            <a:t>수 송</a:t>
          </a:r>
        </a:p>
      </xdr:txBody>
    </xdr:sp>
    <xdr:clientData/>
  </xdr:twoCellAnchor>
  <xdr:twoCellAnchor>
    <xdr:from>
      <xdr:col>4</xdr:col>
      <xdr:colOff>361853</xdr:colOff>
      <xdr:row>17</xdr:row>
      <xdr:rowOff>48535</xdr:rowOff>
    </xdr:from>
    <xdr:to>
      <xdr:col>5</xdr:col>
      <xdr:colOff>269232</xdr:colOff>
      <xdr:row>18</xdr:row>
      <xdr:rowOff>140476</xdr:rowOff>
    </xdr:to>
    <xdr:sp macro="" textlink="">
      <xdr:nvSpPr>
        <xdr:cNvPr id="5" name="TextBox 34"/>
        <xdr:cNvSpPr txBox="1">
          <a:spLocks noChangeArrowheads="1"/>
        </xdr:cNvSpPr>
      </xdr:nvSpPr>
      <xdr:spPr bwMode="auto">
        <a:xfrm>
          <a:off x="3105053" y="3610885"/>
          <a:ext cx="593179" cy="3014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ko-KR" altLang="en-US" sz="1000" b="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ea"/>
              <a:ea typeface="+mn-ea"/>
            </a:rPr>
            <a:t>수 송</a:t>
          </a:r>
        </a:p>
      </xdr:txBody>
    </xdr:sp>
    <xdr:clientData/>
  </xdr:twoCellAnchor>
  <xdr:twoCellAnchor>
    <xdr:from>
      <xdr:col>1</xdr:col>
      <xdr:colOff>1</xdr:colOff>
      <xdr:row>10</xdr:row>
      <xdr:rowOff>205533</xdr:rowOff>
    </xdr:from>
    <xdr:to>
      <xdr:col>7</xdr:col>
      <xdr:colOff>109065</xdr:colOff>
      <xdr:row>16</xdr:row>
      <xdr:rowOff>195290</xdr:rowOff>
    </xdr:to>
    <xdr:grpSp>
      <xdr:nvGrpSpPr>
        <xdr:cNvPr id="6" name="그룹 5"/>
        <xdr:cNvGrpSpPr>
          <a:grpSpLocks/>
        </xdr:cNvGrpSpPr>
      </xdr:nvGrpSpPr>
      <xdr:grpSpPr bwMode="auto">
        <a:xfrm>
          <a:off x="867834" y="2322200"/>
          <a:ext cx="4236564" cy="1259757"/>
          <a:chOff x="1551388" y="3051175"/>
          <a:chExt cx="3933523" cy="995447"/>
        </a:xfrm>
      </xdr:grpSpPr>
      <xdr:sp macro="" textlink="">
        <xdr:nvSpPr>
          <xdr:cNvPr id="30" name="직사각형 29"/>
          <xdr:cNvSpPr>
            <a:spLocks noChangeArrowheads="1"/>
          </xdr:cNvSpPr>
        </xdr:nvSpPr>
        <xdr:spPr bwMode="auto">
          <a:xfrm>
            <a:off x="1551388" y="3051175"/>
            <a:ext cx="598089" cy="995447"/>
          </a:xfrm>
          <a:prstGeom prst="rect">
            <a:avLst/>
          </a:prstGeom>
          <a:noFill/>
          <a:ln w="19050" algn="ctr">
            <a:solidFill>
              <a:srgbClr val="002060"/>
            </a:solidFill>
            <a:round/>
            <a:headEnd/>
            <a:tailEnd/>
          </a:ln>
        </xdr:spPr>
        <xdr:txBody>
          <a:bodyPr wrap="square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ko-KR" sz="1000" b="1" i="0" u="none" strike="noStrike" kern="0" cap="none" spc="0" normalizeH="0" baseline="0">
                <a:ln>
                  <a:noFill/>
                </a:ln>
                <a:solidFill>
                  <a:srgbClr val="002060"/>
                </a:solidFill>
                <a:effectLst/>
                <a:uLnTx/>
                <a:uFillTx/>
                <a:latin typeface="맑은 고딕" pitchFamily="50" charset="-127"/>
                <a:ea typeface="맑은 고딕" pitchFamily="50" charset="-127"/>
              </a:rPr>
              <a:t>2</a:t>
            </a:r>
          </a:p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ko-KR" altLang="en-US" sz="1000" b="1" i="0" u="none" strike="noStrike" kern="0" cap="none" spc="0" normalizeH="0" baseline="0">
                <a:ln>
                  <a:noFill/>
                </a:ln>
                <a:solidFill>
                  <a:srgbClr val="002060"/>
                </a:solidFill>
                <a:effectLst/>
                <a:uLnTx/>
                <a:uFillTx/>
                <a:latin typeface="맑은 고딕" pitchFamily="50" charset="-127"/>
                <a:ea typeface="맑은 고딕" pitchFamily="50" charset="-127"/>
              </a:rPr>
              <a:t>제품 제조  </a:t>
            </a:r>
            <a:endParaRPr kumimoji="0" lang="en-US" altLang="ko-KR" sz="1000" b="1" i="0" u="none" strike="noStrike" kern="0" cap="none" spc="0" normalizeH="0" baseline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맑은 고딕" pitchFamily="50" charset="-127"/>
              <a:ea typeface="맑은 고딕" pitchFamily="50" charset="-127"/>
            </a:endParaRPr>
          </a:p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ko-KR" altLang="en-US" sz="1000" b="1" i="0" u="none" strike="noStrike" kern="0" cap="none" spc="0" normalizeH="0" baseline="0">
                <a:ln>
                  <a:noFill/>
                </a:ln>
                <a:solidFill>
                  <a:srgbClr val="002060"/>
                </a:solidFill>
                <a:effectLst/>
                <a:uLnTx/>
                <a:uFillTx/>
                <a:latin typeface="맑은 고딕" pitchFamily="50" charset="-127"/>
                <a:ea typeface="맑은 고딕" pitchFamily="50" charset="-127"/>
              </a:rPr>
              <a:t>단계</a:t>
            </a:r>
          </a:p>
        </xdr:txBody>
      </xdr:sp>
      <xdr:sp macro="" textlink="">
        <xdr:nvSpPr>
          <xdr:cNvPr id="31" name="직사각형 30"/>
          <xdr:cNvSpPr>
            <a:spLocks noChangeArrowheads="1"/>
          </xdr:cNvSpPr>
        </xdr:nvSpPr>
        <xdr:spPr bwMode="auto">
          <a:xfrm>
            <a:off x="2149476" y="3051175"/>
            <a:ext cx="3335435" cy="995447"/>
          </a:xfrm>
          <a:prstGeom prst="rect">
            <a:avLst/>
          </a:prstGeom>
          <a:noFill/>
          <a:ln w="19050" algn="ctr">
            <a:solidFill>
              <a:srgbClr val="002060"/>
            </a:solidFill>
            <a:round/>
            <a:headEnd/>
            <a:tailEnd/>
          </a:ln>
        </xdr:spPr>
        <xdr:txBody>
          <a:bodyPr wrap="square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ko-KR" altLang="en-US" sz="1800" b="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</a:endParaRPr>
          </a:p>
        </xdr:txBody>
      </xdr:sp>
    </xdr:grpSp>
    <xdr:clientData/>
  </xdr:twoCellAnchor>
  <xdr:twoCellAnchor>
    <xdr:from>
      <xdr:col>1</xdr:col>
      <xdr:colOff>1</xdr:colOff>
      <xdr:row>18</xdr:row>
      <xdr:rowOff>199718</xdr:rowOff>
    </xdr:from>
    <xdr:to>
      <xdr:col>7</xdr:col>
      <xdr:colOff>109065</xdr:colOff>
      <xdr:row>24</xdr:row>
      <xdr:rowOff>70421</xdr:rowOff>
    </xdr:to>
    <xdr:grpSp>
      <xdr:nvGrpSpPr>
        <xdr:cNvPr id="7" name="그룹 6"/>
        <xdr:cNvGrpSpPr>
          <a:grpSpLocks/>
        </xdr:cNvGrpSpPr>
      </xdr:nvGrpSpPr>
      <xdr:grpSpPr bwMode="auto">
        <a:xfrm>
          <a:off x="867834" y="4009718"/>
          <a:ext cx="4236564" cy="1140703"/>
          <a:chOff x="1551388" y="4507615"/>
          <a:chExt cx="3933523" cy="900414"/>
        </a:xfrm>
      </xdr:grpSpPr>
      <xdr:sp macro="" textlink="">
        <xdr:nvSpPr>
          <xdr:cNvPr id="28" name="직사각형 27"/>
          <xdr:cNvSpPr>
            <a:spLocks noChangeArrowheads="1"/>
          </xdr:cNvSpPr>
        </xdr:nvSpPr>
        <xdr:spPr bwMode="auto">
          <a:xfrm>
            <a:off x="1551388" y="4507615"/>
            <a:ext cx="598089" cy="900414"/>
          </a:xfrm>
          <a:prstGeom prst="rect">
            <a:avLst/>
          </a:prstGeom>
          <a:noFill/>
          <a:ln w="19050" algn="ctr">
            <a:solidFill>
              <a:srgbClr val="002060"/>
            </a:solidFill>
            <a:round/>
            <a:headEnd/>
            <a:tailEnd/>
          </a:ln>
        </xdr:spPr>
        <xdr:txBody>
          <a:bodyPr wrap="square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ko-KR" sz="1000" b="1" i="0" u="none" strike="noStrike" kern="0" cap="none" spc="0" normalizeH="0" baseline="0">
                <a:ln>
                  <a:noFill/>
                </a:ln>
                <a:solidFill>
                  <a:srgbClr val="002060"/>
                </a:solidFill>
                <a:effectLst/>
                <a:uLnTx/>
                <a:uFillTx/>
                <a:latin typeface="맑은 고딕" pitchFamily="50" charset="-127"/>
                <a:ea typeface="맑은 고딕" pitchFamily="50" charset="-127"/>
              </a:rPr>
              <a:t>3</a:t>
            </a:r>
          </a:p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ko-KR" altLang="en-US" sz="1000" b="1" i="0" u="none" strike="noStrike" kern="0" cap="none" spc="0" normalizeH="0" baseline="0">
                <a:ln>
                  <a:noFill/>
                </a:ln>
                <a:solidFill>
                  <a:srgbClr val="002060"/>
                </a:solidFill>
                <a:effectLst/>
                <a:uLnTx/>
                <a:uFillTx/>
                <a:latin typeface="맑은 고딕" pitchFamily="50" charset="-127"/>
                <a:ea typeface="맑은 고딕" pitchFamily="50" charset="-127"/>
              </a:rPr>
              <a:t>폐기단계</a:t>
            </a:r>
          </a:p>
        </xdr:txBody>
      </xdr:sp>
      <xdr:sp macro="" textlink="">
        <xdr:nvSpPr>
          <xdr:cNvPr id="29" name="직사각형 28"/>
          <xdr:cNvSpPr>
            <a:spLocks noChangeArrowheads="1"/>
          </xdr:cNvSpPr>
        </xdr:nvSpPr>
        <xdr:spPr bwMode="auto">
          <a:xfrm>
            <a:off x="2149476" y="4507615"/>
            <a:ext cx="3335435" cy="900414"/>
          </a:xfrm>
          <a:prstGeom prst="rect">
            <a:avLst/>
          </a:prstGeom>
          <a:noFill/>
          <a:ln w="19050" algn="ctr">
            <a:solidFill>
              <a:srgbClr val="002060"/>
            </a:solidFill>
            <a:round/>
            <a:headEnd/>
            <a:tailEnd/>
          </a:ln>
        </xdr:spPr>
        <xdr:txBody>
          <a:bodyPr wrap="square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ko-KR" altLang="en-US" sz="1800" b="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</a:endParaRPr>
          </a:p>
        </xdr:txBody>
      </xdr:sp>
    </xdr:grpSp>
    <xdr:clientData/>
  </xdr:twoCellAnchor>
  <xdr:twoCellAnchor>
    <xdr:from>
      <xdr:col>4</xdr:col>
      <xdr:colOff>82285</xdr:colOff>
      <xdr:row>9</xdr:row>
      <xdr:rowOff>2558</xdr:rowOff>
    </xdr:from>
    <xdr:to>
      <xdr:col>4</xdr:col>
      <xdr:colOff>394241</xdr:colOff>
      <xdr:row>10</xdr:row>
      <xdr:rowOff>178259</xdr:rowOff>
    </xdr:to>
    <xdr:sp macro="" textlink="">
      <xdr:nvSpPr>
        <xdr:cNvPr id="8" name="아래쪽 화살표 7"/>
        <xdr:cNvSpPr>
          <a:spLocks noChangeArrowheads="1"/>
        </xdr:cNvSpPr>
      </xdr:nvSpPr>
      <xdr:spPr bwMode="auto">
        <a:xfrm>
          <a:off x="2825485" y="1888508"/>
          <a:ext cx="311956" cy="385251"/>
        </a:xfrm>
        <a:prstGeom prst="downArrow">
          <a:avLst>
            <a:gd name="adj1" fmla="val 50000"/>
            <a:gd name="adj2" fmla="val 50033"/>
          </a:avLst>
        </a:prstGeom>
        <a:solidFill>
          <a:srgbClr val="008FAC"/>
        </a:solidFill>
        <a:ln w="9525" algn="ctr">
          <a:noFill/>
          <a:round/>
          <a:headEnd/>
          <a:tailEnd/>
        </a:ln>
      </xdr:spPr>
      <xdr:txBody>
        <a:bodyPr wrap="square"/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ko-KR" altLang="en-US" sz="1800" b="0" i="0" u="none" strike="noStrike" kern="0" cap="none" spc="0" normalizeH="0" baseline="0">
            <a:ln>
              <a:noFill/>
            </a:ln>
            <a:solidFill>
              <a:sysClr val="windowText" lastClr="000000"/>
            </a:solidFill>
            <a:effectLst/>
            <a:uLnTx/>
            <a:uFillTx/>
          </a:endParaRPr>
        </a:p>
      </xdr:txBody>
    </xdr:sp>
    <xdr:clientData/>
  </xdr:twoCellAnchor>
  <xdr:twoCellAnchor>
    <xdr:from>
      <xdr:col>4</xdr:col>
      <xdr:colOff>82286</xdr:colOff>
      <xdr:row>17</xdr:row>
      <xdr:rowOff>9328</xdr:rowOff>
    </xdr:from>
    <xdr:to>
      <xdr:col>4</xdr:col>
      <xdr:colOff>394242</xdr:colOff>
      <xdr:row>18</xdr:row>
      <xdr:rowOff>186734</xdr:rowOff>
    </xdr:to>
    <xdr:sp macro="" textlink="">
      <xdr:nvSpPr>
        <xdr:cNvPr id="9" name="아래쪽 화살표 8"/>
        <xdr:cNvSpPr>
          <a:spLocks noChangeArrowheads="1"/>
        </xdr:cNvSpPr>
      </xdr:nvSpPr>
      <xdr:spPr bwMode="auto">
        <a:xfrm>
          <a:off x="2825486" y="3571678"/>
          <a:ext cx="311956" cy="386956"/>
        </a:xfrm>
        <a:prstGeom prst="downArrow">
          <a:avLst>
            <a:gd name="adj1" fmla="val 50000"/>
            <a:gd name="adj2" fmla="val 50255"/>
          </a:avLst>
        </a:prstGeom>
        <a:solidFill>
          <a:srgbClr val="008FAC"/>
        </a:solidFill>
        <a:ln w="9525" algn="ctr">
          <a:noFill/>
          <a:round/>
          <a:headEnd/>
          <a:tailEnd/>
        </a:ln>
      </xdr:spPr>
      <xdr:txBody>
        <a:bodyPr wrap="square"/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ko-KR" altLang="en-US" sz="1800" b="0" i="0" u="none" strike="noStrike" kern="0" cap="none" spc="0" normalizeH="0" baseline="0">
            <a:ln>
              <a:noFill/>
            </a:ln>
            <a:solidFill>
              <a:sysClr val="windowText" lastClr="000000"/>
            </a:solidFill>
            <a:effectLst/>
            <a:uLnTx/>
            <a:uFillTx/>
          </a:endParaRPr>
        </a:p>
      </xdr:txBody>
    </xdr:sp>
    <xdr:clientData/>
  </xdr:twoCellAnchor>
  <xdr:twoCellAnchor>
    <xdr:from>
      <xdr:col>5</xdr:col>
      <xdr:colOff>514054</xdr:colOff>
      <xdr:row>2</xdr:row>
      <xdr:rowOff>151716</xdr:rowOff>
    </xdr:from>
    <xdr:to>
      <xdr:col>6</xdr:col>
      <xdr:colOff>563011</xdr:colOff>
      <xdr:row>8</xdr:row>
      <xdr:rowOff>17780</xdr:rowOff>
    </xdr:to>
    <xdr:grpSp>
      <xdr:nvGrpSpPr>
        <xdr:cNvPr id="10" name="그룹 9"/>
        <xdr:cNvGrpSpPr>
          <a:grpSpLocks/>
        </xdr:cNvGrpSpPr>
      </xdr:nvGrpSpPr>
      <xdr:grpSpPr bwMode="auto">
        <a:xfrm>
          <a:off x="4133554" y="575049"/>
          <a:ext cx="736874" cy="1136064"/>
          <a:chOff x="1357290" y="714356"/>
          <a:chExt cx="1000132" cy="642942"/>
        </a:xfrm>
      </xdr:grpSpPr>
      <xdr:sp macro="" textlink="">
        <xdr:nvSpPr>
          <xdr:cNvPr id="26" name="직사각형 25"/>
          <xdr:cNvSpPr/>
        </xdr:nvSpPr>
        <xdr:spPr>
          <a:xfrm>
            <a:off x="1357290" y="714356"/>
            <a:ext cx="1000132" cy="214314"/>
          </a:xfrm>
          <a:prstGeom prst="rect">
            <a:avLst/>
          </a:prstGeom>
          <a:gradFill flip="none" rotWithShape="1">
            <a:gsLst>
              <a:gs pos="0">
                <a:srgbClr val="008FAC">
                  <a:tint val="66000"/>
                  <a:satMod val="160000"/>
                </a:srgbClr>
              </a:gs>
              <a:gs pos="50000">
                <a:srgbClr val="008FAC">
                  <a:tint val="44500"/>
                  <a:satMod val="160000"/>
                </a:srgbClr>
              </a:gs>
              <a:gs pos="100000">
                <a:srgbClr val="008FAC">
                  <a:tint val="23500"/>
                  <a:satMod val="160000"/>
                </a:srgbClr>
              </a:gs>
            </a:gsLst>
            <a:path path="circle">
              <a:fillToRect r="100000" b="100000"/>
            </a:path>
            <a:tileRect l="-100000" t="-100000"/>
          </a:gradFill>
          <a:ln w="19050" cap="flat" cmpd="sng" algn="ctr">
            <a:solidFill>
              <a:srgbClr val="008FAC">
                <a:shade val="50000"/>
              </a:srgbClr>
            </a:solidFill>
            <a:prstDash val="solid"/>
          </a:ln>
          <a:effectLst/>
        </xdr:spPr>
        <xdr:txBody>
          <a:bodyPr wrap="square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ko-KR" sz="1200" b="1" i="0" u="none" strike="noStrike" kern="0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맑은 고딕" pitchFamily="50" charset="-127"/>
                <a:ea typeface="맑은 고딕" pitchFamily="50" charset="-127"/>
                <a:cs typeface="+mn-cs"/>
              </a:rPr>
              <a:t>1-4</a:t>
            </a:r>
            <a:endParaRPr kumimoji="0" lang="ko-KR" altLang="en-US" sz="1200" b="1" i="0" u="none" strike="noStrike" kern="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맑은 고딕" pitchFamily="50" charset="-127"/>
              <a:ea typeface="맑은 고딕" pitchFamily="50" charset="-127"/>
              <a:cs typeface="+mn-cs"/>
            </a:endParaRPr>
          </a:p>
        </xdr:txBody>
      </xdr:sp>
      <xdr:sp macro="" textlink="">
        <xdr:nvSpPr>
          <xdr:cNvPr id="27" name="직사각형 26"/>
          <xdr:cNvSpPr/>
        </xdr:nvSpPr>
        <xdr:spPr>
          <a:xfrm>
            <a:off x="1357290" y="928670"/>
            <a:ext cx="1000132" cy="428628"/>
          </a:xfrm>
          <a:prstGeom prst="rect">
            <a:avLst/>
          </a:prstGeom>
          <a:gradFill flip="none" rotWithShape="1">
            <a:gsLst>
              <a:gs pos="0">
                <a:srgbClr val="008FAC">
                  <a:tint val="66000"/>
                  <a:satMod val="160000"/>
                </a:srgbClr>
              </a:gs>
              <a:gs pos="50000">
                <a:srgbClr val="008FAC">
                  <a:tint val="44500"/>
                  <a:satMod val="160000"/>
                </a:srgbClr>
              </a:gs>
              <a:gs pos="100000">
                <a:srgbClr val="008FAC">
                  <a:tint val="23500"/>
                  <a:satMod val="160000"/>
                </a:srgbClr>
              </a:gs>
            </a:gsLst>
            <a:path path="circle">
              <a:fillToRect r="100000" b="100000"/>
            </a:path>
            <a:tileRect l="-100000" t="-100000"/>
          </a:gradFill>
          <a:ln w="19050" cap="flat" cmpd="sng" algn="ctr">
            <a:solidFill>
              <a:srgbClr val="008FAC">
                <a:shade val="50000"/>
              </a:srgbClr>
            </a:solidFill>
            <a:prstDash val="solid"/>
          </a:ln>
          <a:effectLst/>
        </xdr:spPr>
        <xdr:txBody>
          <a:bodyPr wrap="square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ko-KR" altLang="en-US" sz="1000" b="1" i="0" u="none" strike="noStrike" kern="0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맑은 고딕" pitchFamily="50" charset="-127"/>
                <a:ea typeface="맑은 고딕" pitchFamily="50" charset="-127"/>
                <a:cs typeface="+mn-cs"/>
              </a:rPr>
              <a:t>펌프캡</a:t>
            </a:r>
          </a:p>
        </xdr:txBody>
      </xdr:sp>
    </xdr:grpSp>
    <xdr:clientData/>
  </xdr:twoCellAnchor>
  <xdr:twoCellAnchor>
    <xdr:from>
      <xdr:col>3</xdr:col>
      <xdr:colOff>231789</xdr:colOff>
      <xdr:row>2</xdr:row>
      <xdr:rowOff>151716</xdr:rowOff>
    </xdr:from>
    <xdr:to>
      <xdr:col>4</xdr:col>
      <xdr:colOff>280746</xdr:colOff>
      <xdr:row>8</xdr:row>
      <xdr:rowOff>17780</xdr:rowOff>
    </xdr:to>
    <xdr:grpSp>
      <xdr:nvGrpSpPr>
        <xdr:cNvPr id="11" name="그룹 10"/>
        <xdr:cNvGrpSpPr>
          <a:grpSpLocks/>
        </xdr:cNvGrpSpPr>
      </xdr:nvGrpSpPr>
      <xdr:grpSpPr bwMode="auto">
        <a:xfrm>
          <a:off x="2475456" y="575049"/>
          <a:ext cx="736873" cy="1136064"/>
          <a:chOff x="1357290" y="714356"/>
          <a:chExt cx="1000132" cy="642942"/>
        </a:xfrm>
      </xdr:grpSpPr>
      <xdr:sp macro="" textlink="">
        <xdr:nvSpPr>
          <xdr:cNvPr id="24" name="직사각형 23"/>
          <xdr:cNvSpPr/>
        </xdr:nvSpPr>
        <xdr:spPr>
          <a:xfrm>
            <a:off x="1357290" y="714356"/>
            <a:ext cx="1000132" cy="214314"/>
          </a:xfrm>
          <a:prstGeom prst="rect">
            <a:avLst/>
          </a:prstGeom>
          <a:gradFill flip="none" rotWithShape="1">
            <a:gsLst>
              <a:gs pos="0">
                <a:srgbClr val="008FAC">
                  <a:tint val="66000"/>
                  <a:satMod val="160000"/>
                </a:srgbClr>
              </a:gs>
              <a:gs pos="50000">
                <a:srgbClr val="008FAC">
                  <a:tint val="44500"/>
                  <a:satMod val="160000"/>
                </a:srgbClr>
              </a:gs>
              <a:gs pos="100000">
                <a:srgbClr val="008FAC">
                  <a:tint val="23500"/>
                  <a:satMod val="160000"/>
                </a:srgbClr>
              </a:gs>
            </a:gsLst>
            <a:path path="circle">
              <a:fillToRect r="100000" b="100000"/>
            </a:path>
            <a:tileRect l="-100000" t="-100000"/>
          </a:gradFill>
          <a:ln w="19050" cap="flat" cmpd="sng" algn="ctr">
            <a:solidFill>
              <a:srgbClr val="008FAC">
                <a:shade val="50000"/>
              </a:srgbClr>
            </a:solidFill>
            <a:prstDash val="solid"/>
          </a:ln>
          <a:effectLst/>
        </xdr:spPr>
        <xdr:txBody>
          <a:bodyPr wrap="square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ko-KR" sz="1200" b="1" i="0" u="none" strike="noStrike" kern="0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맑은 고딕" pitchFamily="50" charset="-127"/>
                <a:ea typeface="맑은 고딕" pitchFamily="50" charset="-127"/>
                <a:cs typeface="+mn-cs"/>
              </a:rPr>
              <a:t>1-2</a:t>
            </a:r>
            <a:endParaRPr kumimoji="0" lang="ko-KR" altLang="en-US" sz="1200" b="1" i="0" u="none" strike="noStrike" kern="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맑은 고딕" pitchFamily="50" charset="-127"/>
              <a:ea typeface="맑은 고딕" pitchFamily="50" charset="-127"/>
              <a:cs typeface="+mn-cs"/>
            </a:endParaRPr>
          </a:p>
        </xdr:txBody>
      </xdr:sp>
      <xdr:sp macro="" textlink="">
        <xdr:nvSpPr>
          <xdr:cNvPr id="25" name="직사각형 24"/>
          <xdr:cNvSpPr/>
        </xdr:nvSpPr>
        <xdr:spPr>
          <a:xfrm>
            <a:off x="1357290" y="928670"/>
            <a:ext cx="1000132" cy="428628"/>
          </a:xfrm>
          <a:prstGeom prst="rect">
            <a:avLst/>
          </a:prstGeom>
          <a:gradFill flip="none" rotWithShape="1">
            <a:gsLst>
              <a:gs pos="0">
                <a:srgbClr val="008FAC">
                  <a:tint val="66000"/>
                  <a:satMod val="160000"/>
                </a:srgbClr>
              </a:gs>
              <a:gs pos="50000">
                <a:srgbClr val="008FAC">
                  <a:tint val="44500"/>
                  <a:satMod val="160000"/>
                </a:srgbClr>
              </a:gs>
              <a:gs pos="100000">
                <a:srgbClr val="008FAC">
                  <a:tint val="23500"/>
                  <a:satMod val="160000"/>
                </a:srgbClr>
              </a:gs>
            </a:gsLst>
            <a:path path="circle">
              <a:fillToRect r="100000" b="100000"/>
            </a:path>
            <a:tileRect l="-100000" t="-100000"/>
          </a:gradFill>
          <a:ln w="19050" cap="flat" cmpd="sng" algn="ctr">
            <a:solidFill>
              <a:srgbClr val="008FAC">
                <a:shade val="50000"/>
              </a:srgbClr>
            </a:solidFill>
            <a:prstDash val="solid"/>
          </a:ln>
          <a:effectLst/>
        </xdr:spPr>
        <xdr:txBody>
          <a:bodyPr wrap="square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ko-KR" altLang="en-US" sz="10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맑은 고딕" pitchFamily="50" charset="-127"/>
                <a:ea typeface="맑은 고딕" pitchFamily="50" charset="-127"/>
                <a:cs typeface="+mn-cs"/>
              </a:rPr>
              <a:t>계면활성제</a:t>
            </a:r>
            <a:r>
              <a:rPr kumimoji="0" lang="en-US" altLang="ko-KR" sz="10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맑은 고딕" pitchFamily="50" charset="-127"/>
                <a:ea typeface="맑은 고딕" pitchFamily="50" charset="-127"/>
                <a:cs typeface="+mn-cs"/>
              </a:rPr>
              <a:t>1 </a:t>
            </a:r>
            <a:r>
              <a:rPr kumimoji="0" lang="ko-KR" altLang="en-US" sz="10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맑은 고딕" pitchFamily="50" charset="-127"/>
                <a:ea typeface="맑은 고딕" pitchFamily="50" charset="-127"/>
                <a:cs typeface="+mn-cs"/>
              </a:rPr>
              <a:t>제조</a:t>
            </a:r>
            <a:endParaRPr kumimoji="0" lang="en-US" altLang="ko-KR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맑은 고딕" pitchFamily="50" charset="-127"/>
              <a:ea typeface="맑은 고딕" pitchFamily="50" charset="-127"/>
              <a:cs typeface="+mn-cs"/>
            </a:endParaRPr>
          </a:p>
        </xdr:txBody>
      </xdr:sp>
    </xdr:grpSp>
    <xdr:clientData/>
  </xdr:twoCellAnchor>
  <xdr:twoCellAnchor>
    <xdr:from>
      <xdr:col>2</xdr:col>
      <xdr:colOff>85891</xdr:colOff>
      <xdr:row>2</xdr:row>
      <xdr:rowOff>151716</xdr:rowOff>
    </xdr:from>
    <xdr:to>
      <xdr:col>3</xdr:col>
      <xdr:colOff>134848</xdr:colOff>
      <xdr:row>8</xdr:row>
      <xdr:rowOff>17780</xdr:rowOff>
    </xdr:to>
    <xdr:grpSp>
      <xdr:nvGrpSpPr>
        <xdr:cNvPr id="12" name="그룹 11"/>
        <xdr:cNvGrpSpPr>
          <a:grpSpLocks/>
        </xdr:cNvGrpSpPr>
      </xdr:nvGrpSpPr>
      <xdr:grpSpPr bwMode="auto">
        <a:xfrm>
          <a:off x="1641641" y="575049"/>
          <a:ext cx="736874" cy="1136064"/>
          <a:chOff x="1357290" y="714356"/>
          <a:chExt cx="1000132" cy="642942"/>
        </a:xfrm>
      </xdr:grpSpPr>
      <xdr:sp macro="" textlink="">
        <xdr:nvSpPr>
          <xdr:cNvPr id="22" name="직사각형 21"/>
          <xdr:cNvSpPr/>
        </xdr:nvSpPr>
        <xdr:spPr>
          <a:xfrm>
            <a:off x="1357290" y="714356"/>
            <a:ext cx="1000132" cy="214314"/>
          </a:xfrm>
          <a:prstGeom prst="rect">
            <a:avLst/>
          </a:prstGeom>
          <a:gradFill flip="none" rotWithShape="1">
            <a:gsLst>
              <a:gs pos="0">
                <a:srgbClr val="008FAC">
                  <a:tint val="66000"/>
                  <a:satMod val="160000"/>
                </a:srgbClr>
              </a:gs>
              <a:gs pos="50000">
                <a:srgbClr val="008FAC">
                  <a:tint val="44500"/>
                  <a:satMod val="160000"/>
                </a:srgbClr>
              </a:gs>
              <a:gs pos="100000">
                <a:srgbClr val="008FAC">
                  <a:tint val="23500"/>
                  <a:satMod val="160000"/>
                </a:srgbClr>
              </a:gs>
            </a:gsLst>
            <a:path path="circle">
              <a:fillToRect r="100000" b="100000"/>
            </a:path>
            <a:tileRect l="-100000" t="-100000"/>
          </a:gradFill>
          <a:ln w="19050" cap="flat" cmpd="sng" algn="ctr">
            <a:solidFill>
              <a:srgbClr val="008FAC">
                <a:shade val="50000"/>
              </a:srgbClr>
            </a:solidFill>
            <a:prstDash val="solid"/>
          </a:ln>
          <a:effectLst/>
        </xdr:spPr>
        <xdr:txBody>
          <a:bodyPr wrap="square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ko-KR" sz="1200" b="1" i="0" u="none" strike="noStrike" kern="0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맑은 고딕" pitchFamily="50" charset="-127"/>
                <a:ea typeface="맑은 고딕" pitchFamily="50" charset="-127"/>
                <a:cs typeface="+mn-cs"/>
              </a:rPr>
              <a:t>1-1</a:t>
            </a:r>
            <a:endParaRPr kumimoji="0" lang="ko-KR" altLang="en-US" sz="1200" b="1" i="0" u="none" strike="noStrike" kern="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맑은 고딕" pitchFamily="50" charset="-127"/>
              <a:ea typeface="맑은 고딕" pitchFamily="50" charset="-127"/>
              <a:cs typeface="+mn-cs"/>
            </a:endParaRPr>
          </a:p>
        </xdr:txBody>
      </xdr:sp>
      <xdr:sp macro="" textlink="">
        <xdr:nvSpPr>
          <xdr:cNvPr id="23" name="직사각형 22"/>
          <xdr:cNvSpPr/>
        </xdr:nvSpPr>
        <xdr:spPr>
          <a:xfrm>
            <a:off x="1357290" y="928670"/>
            <a:ext cx="1000132" cy="428628"/>
          </a:xfrm>
          <a:prstGeom prst="rect">
            <a:avLst/>
          </a:prstGeom>
          <a:gradFill flip="none" rotWithShape="1">
            <a:gsLst>
              <a:gs pos="0">
                <a:srgbClr val="008FAC">
                  <a:tint val="66000"/>
                  <a:satMod val="160000"/>
                </a:srgbClr>
              </a:gs>
              <a:gs pos="50000">
                <a:srgbClr val="008FAC">
                  <a:tint val="44500"/>
                  <a:satMod val="160000"/>
                </a:srgbClr>
              </a:gs>
              <a:gs pos="100000">
                <a:srgbClr val="008FAC">
                  <a:tint val="23500"/>
                  <a:satMod val="160000"/>
                </a:srgbClr>
              </a:gs>
            </a:gsLst>
            <a:path path="circle">
              <a:fillToRect r="100000" b="100000"/>
            </a:path>
            <a:tileRect l="-100000" t="-100000"/>
          </a:gradFill>
          <a:ln w="19050" cap="flat" cmpd="sng" algn="ctr">
            <a:solidFill>
              <a:srgbClr val="008FAC">
                <a:shade val="50000"/>
              </a:srgbClr>
            </a:solidFill>
            <a:prstDash val="solid"/>
          </a:ln>
          <a:effectLst/>
        </xdr:spPr>
        <xdr:txBody>
          <a:bodyPr wrap="square" lIns="0" rIns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ko-KR" altLang="en-US" sz="1000" b="1" i="0" u="none" strike="noStrike" kern="0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맑은 고딕" pitchFamily="50" charset="-127"/>
                <a:ea typeface="맑은 고딕" pitchFamily="50" charset="-127"/>
                <a:cs typeface="+mn-cs"/>
              </a:rPr>
              <a:t>계면활성제</a:t>
            </a:r>
            <a:r>
              <a:rPr kumimoji="0" lang="en-US" altLang="ko-KR" sz="1000" b="1" i="0" u="none" strike="noStrike" kern="0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맑은 고딕" pitchFamily="50" charset="-127"/>
                <a:ea typeface="맑은 고딕" pitchFamily="50" charset="-127"/>
                <a:cs typeface="+mn-cs"/>
              </a:rPr>
              <a:t>2 </a:t>
            </a:r>
            <a:r>
              <a:rPr kumimoji="0" lang="ko-KR" altLang="en-US" sz="1000" b="1" i="0" u="none" strike="noStrike" kern="0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맑은 고딕" pitchFamily="50" charset="-127"/>
                <a:ea typeface="맑은 고딕" pitchFamily="50" charset="-127"/>
                <a:cs typeface="+mn-cs"/>
              </a:rPr>
              <a:t>제조</a:t>
            </a:r>
            <a:endParaRPr kumimoji="0" lang="en-US" altLang="ko-KR" sz="1000" b="1" i="0" u="none" strike="noStrike" kern="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맑은 고딕" pitchFamily="50" charset="-127"/>
              <a:ea typeface="맑은 고딕" pitchFamily="50" charset="-127"/>
              <a:cs typeface="+mn-cs"/>
            </a:endParaRPr>
          </a:p>
        </xdr:txBody>
      </xdr:sp>
    </xdr:grpSp>
    <xdr:clientData/>
  </xdr:twoCellAnchor>
  <xdr:twoCellAnchor>
    <xdr:from>
      <xdr:col>4</xdr:col>
      <xdr:colOff>374775</xdr:colOff>
      <xdr:row>2</xdr:row>
      <xdr:rowOff>151716</xdr:rowOff>
    </xdr:from>
    <xdr:to>
      <xdr:col>5</xdr:col>
      <xdr:colOff>423732</xdr:colOff>
      <xdr:row>8</xdr:row>
      <xdr:rowOff>17780</xdr:rowOff>
    </xdr:to>
    <xdr:grpSp>
      <xdr:nvGrpSpPr>
        <xdr:cNvPr id="13" name="그룹 12"/>
        <xdr:cNvGrpSpPr>
          <a:grpSpLocks/>
        </xdr:cNvGrpSpPr>
      </xdr:nvGrpSpPr>
      <xdr:grpSpPr bwMode="auto">
        <a:xfrm>
          <a:off x="3306358" y="575049"/>
          <a:ext cx="736874" cy="1136064"/>
          <a:chOff x="1357290" y="714356"/>
          <a:chExt cx="1000132" cy="642942"/>
        </a:xfrm>
      </xdr:grpSpPr>
      <xdr:sp macro="" textlink="">
        <xdr:nvSpPr>
          <xdr:cNvPr id="20" name="직사각형 19"/>
          <xdr:cNvSpPr/>
        </xdr:nvSpPr>
        <xdr:spPr>
          <a:xfrm>
            <a:off x="1357290" y="714356"/>
            <a:ext cx="1000132" cy="214314"/>
          </a:xfrm>
          <a:prstGeom prst="rect">
            <a:avLst/>
          </a:prstGeom>
          <a:gradFill flip="none" rotWithShape="1">
            <a:gsLst>
              <a:gs pos="0">
                <a:srgbClr val="008FAC">
                  <a:tint val="66000"/>
                  <a:satMod val="160000"/>
                </a:srgbClr>
              </a:gs>
              <a:gs pos="50000">
                <a:srgbClr val="008FAC">
                  <a:tint val="44500"/>
                  <a:satMod val="160000"/>
                </a:srgbClr>
              </a:gs>
              <a:gs pos="100000">
                <a:srgbClr val="008FAC">
                  <a:tint val="23500"/>
                  <a:satMod val="160000"/>
                </a:srgbClr>
              </a:gs>
            </a:gsLst>
            <a:path path="circle">
              <a:fillToRect r="100000" b="100000"/>
            </a:path>
            <a:tileRect l="-100000" t="-100000"/>
          </a:gradFill>
          <a:ln w="19050" cap="flat" cmpd="sng" algn="ctr">
            <a:solidFill>
              <a:srgbClr val="008FAC">
                <a:shade val="50000"/>
              </a:srgbClr>
            </a:solidFill>
            <a:prstDash val="solid"/>
          </a:ln>
          <a:effectLst/>
        </xdr:spPr>
        <xdr:txBody>
          <a:bodyPr wrap="square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ko-KR" sz="1200" b="1" i="0" u="none" strike="noStrike" kern="0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맑은 고딕" pitchFamily="50" charset="-127"/>
                <a:ea typeface="맑은 고딕" pitchFamily="50" charset="-127"/>
                <a:cs typeface="+mn-cs"/>
              </a:rPr>
              <a:t>1-3</a:t>
            </a:r>
            <a:endParaRPr kumimoji="0" lang="ko-KR" altLang="en-US" sz="1200" b="1" i="0" u="none" strike="noStrike" kern="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맑은 고딕" pitchFamily="50" charset="-127"/>
              <a:ea typeface="맑은 고딕" pitchFamily="50" charset="-127"/>
              <a:cs typeface="+mn-cs"/>
            </a:endParaRPr>
          </a:p>
        </xdr:txBody>
      </xdr:sp>
      <xdr:sp macro="" textlink="">
        <xdr:nvSpPr>
          <xdr:cNvPr id="21" name="직사각형 20"/>
          <xdr:cNvSpPr/>
        </xdr:nvSpPr>
        <xdr:spPr>
          <a:xfrm>
            <a:off x="1357290" y="928670"/>
            <a:ext cx="1000132" cy="428628"/>
          </a:xfrm>
          <a:prstGeom prst="rect">
            <a:avLst/>
          </a:prstGeom>
          <a:gradFill flip="none" rotWithShape="1">
            <a:gsLst>
              <a:gs pos="0">
                <a:srgbClr val="008FAC">
                  <a:tint val="66000"/>
                  <a:satMod val="160000"/>
                </a:srgbClr>
              </a:gs>
              <a:gs pos="50000">
                <a:srgbClr val="008FAC">
                  <a:tint val="44500"/>
                  <a:satMod val="160000"/>
                </a:srgbClr>
              </a:gs>
              <a:gs pos="100000">
                <a:srgbClr val="008FAC">
                  <a:tint val="23500"/>
                  <a:satMod val="160000"/>
                </a:srgbClr>
              </a:gs>
            </a:gsLst>
            <a:path path="circle">
              <a:fillToRect r="100000" b="100000"/>
            </a:path>
            <a:tileRect l="-100000" t="-100000"/>
          </a:gradFill>
          <a:ln w="19050" cap="flat" cmpd="sng" algn="ctr">
            <a:solidFill>
              <a:srgbClr val="008FAC">
                <a:shade val="50000"/>
              </a:srgbClr>
            </a:solidFill>
            <a:prstDash val="solid"/>
          </a:ln>
          <a:effectLst/>
        </xdr:spPr>
        <xdr:txBody>
          <a:bodyPr wrap="square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ko-KR" altLang="en-US" sz="1000" b="1" i="0" u="none" strike="noStrike" kern="0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맑은 고딕" pitchFamily="50" charset="-127"/>
                <a:ea typeface="맑은 고딕" pitchFamily="50" charset="-127"/>
                <a:cs typeface="+mn-cs"/>
              </a:rPr>
              <a:t>용기제조</a:t>
            </a:r>
          </a:p>
        </xdr:txBody>
      </xdr:sp>
    </xdr:grpSp>
    <xdr:clientData/>
  </xdr:twoCellAnchor>
  <xdr:twoCellAnchor>
    <xdr:from>
      <xdr:col>1</xdr:col>
      <xdr:colOff>2</xdr:colOff>
      <xdr:row>2</xdr:row>
      <xdr:rowOff>1</xdr:rowOff>
    </xdr:from>
    <xdr:to>
      <xdr:col>7</xdr:col>
      <xdr:colOff>109065</xdr:colOff>
      <xdr:row>8</xdr:row>
      <xdr:rowOff>176934</xdr:rowOff>
    </xdr:to>
    <xdr:grpSp>
      <xdr:nvGrpSpPr>
        <xdr:cNvPr id="14" name="그룹 13"/>
        <xdr:cNvGrpSpPr>
          <a:grpSpLocks/>
        </xdr:cNvGrpSpPr>
      </xdr:nvGrpSpPr>
      <xdr:grpSpPr bwMode="auto">
        <a:xfrm>
          <a:off x="867835" y="423334"/>
          <a:ext cx="4236563" cy="1446933"/>
          <a:chOff x="1551389" y="1374775"/>
          <a:chExt cx="3933522" cy="1144858"/>
        </a:xfrm>
      </xdr:grpSpPr>
      <xdr:sp macro="" textlink="">
        <xdr:nvSpPr>
          <xdr:cNvPr id="18" name="직사각형 17"/>
          <xdr:cNvSpPr>
            <a:spLocks noChangeArrowheads="1"/>
          </xdr:cNvSpPr>
        </xdr:nvSpPr>
        <xdr:spPr bwMode="auto">
          <a:xfrm>
            <a:off x="1551389" y="1374775"/>
            <a:ext cx="598089" cy="1144858"/>
          </a:xfrm>
          <a:prstGeom prst="rect">
            <a:avLst/>
          </a:prstGeom>
          <a:noFill/>
          <a:ln w="19050" algn="ctr">
            <a:solidFill>
              <a:srgbClr val="002060"/>
            </a:solidFill>
            <a:round/>
            <a:headEnd/>
            <a:tailEnd/>
          </a:ln>
        </xdr:spPr>
        <xdr:txBody>
          <a:bodyPr wrap="square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ko-KR" sz="1000" b="1" i="0" u="none" strike="noStrike" kern="0" cap="none" spc="0" normalizeH="0" baseline="0">
                <a:ln>
                  <a:noFill/>
                </a:ln>
                <a:solidFill>
                  <a:srgbClr val="002060"/>
                </a:solidFill>
                <a:effectLst/>
                <a:uLnTx/>
                <a:uFillTx/>
                <a:latin typeface="맑은 고딕" pitchFamily="50" charset="-127"/>
                <a:ea typeface="맑은 고딕" pitchFamily="50" charset="-127"/>
              </a:rPr>
              <a:t>1</a:t>
            </a:r>
          </a:p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ko-KR" altLang="en-US" sz="1000" b="1" i="0" u="none" strike="noStrike" kern="0" cap="none" spc="0" normalizeH="0" baseline="0">
                <a:ln>
                  <a:noFill/>
                </a:ln>
                <a:solidFill>
                  <a:srgbClr val="002060"/>
                </a:solidFill>
                <a:effectLst/>
                <a:uLnTx/>
                <a:uFillTx/>
                <a:latin typeface="맑은 고딕" pitchFamily="50" charset="-127"/>
                <a:ea typeface="맑은 고딕" pitchFamily="50" charset="-127"/>
              </a:rPr>
              <a:t>제품 제조</a:t>
            </a:r>
            <a:endParaRPr kumimoji="0" lang="en-US" altLang="ko-KR" sz="1000" b="1" i="0" u="none" strike="noStrike" kern="0" cap="none" spc="0" normalizeH="0" baseline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맑은 고딕" pitchFamily="50" charset="-127"/>
              <a:ea typeface="맑은 고딕" pitchFamily="50" charset="-127"/>
            </a:endParaRPr>
          </a:p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ko-KR" altLang="en-US" sz="1000" b="1" i="0" u="none" strike="noStrike" kern="0" cap="none" spc="0" normalizeH="0" baseline="0">
                <a:ln>
                  <a:noFill/>
                </a:ln>
                <a:solidFill>
                  <a:srgbClr val="002060"/>
                </a:solidFill>
                <a:effectLst/>
                <a:uLnTx/>
                <a:uFillTx/>
                <a:latin typeface="맑은 고딕" pitchFamily="50" charset="-127"/>
                <a:ea typeface="맑은 고딕" pitchFamily="50" charset="-127"/>
              </a:rPr>
              <a:t>전  </a:t>
            </a:r>
            <a:endParaRPr kumimoji="0" lang="en-US" altLang="ko-KR" sz="1000" b="1" i="0" u="none" strike="noStrike" kern="0" cap="none" spc="0" normalizeH="0" baseline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맑은 고딕" pitchFamily="50" charset="-127"/>
              <a:ea typeface="맑은 고딕" pitchFamily="50" charset="-127"/>
            </a:endParaRPr>
          </a:p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ko-KR" altLang="en-US" sz="1000" b="1" i="0" u="none" strike="noStrike" kern="0" cap="none" spc="0" normalizeH="0" baseline="0">
                <a:ln>
                  <a:noFill/>
                </a:ln>
                <a:solidFill>
                  <a:srgbClr val="002060"/>
                </a:solidFill>
                <a:effectLst/>
                <a:uLnTx/>
                <a:uFillTx/>
                <a:latin typeface="맑은 고딕" pitchFamily="50" charset="-127"/>
                <a:ea typeface="맑은 고딕" pitchFamily="50" charset="-127"/>
              </a:rPr>
              <a:t>단계</a:t>
            </a:r>
          </a:p>
        </xdr:txBody>
      </xdr:sp>
      <xdr:sp macro="" textlink="">
        <xdr:nvSpPr>
          <xdr:cNvPr id="19" name="직사각형 18"/>
          <xdr:cNvSpPr>
            <a:spLocks noChangeArrowheads="1"/>
          </xdr:cNvSpPr>
        </xdr:nvSpPr>
        <xdr:spPr bwMode="auto">
          <a:xfrm>
            <a:off x="2149475" y="1374775"/>
            <a:ext cx="3335436" cy="1144858"/>
          </a:xfrm>
          <a:prstGeom prst="rect">
            <a:avLst/>
          </a:prstGeom>
          <a:noFill/>
          <a:ln w="19050" algn="ctr">
            <a:solidFill>
              <a:srgbClr val="002060"/>
            </a:solidFill>
            <a:round/>
            <a:headEnd/>
            <a:tailEnd/>
          </a:ln>
        </xdr:spPr>
        <xdr:txBody>
          <a:bodyPr wrap="square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ko-KR" altLang="en-US" sz="1800" b="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</a:endParaRPr>
          </a:p>
        </xdr:txBody>
      </xdr:sp>
    </xdr:grpSp>
    <xdr:clientData/>
  </xdr:twoCellAnchor>
  <xdr:twoCellAnchor>
    <xdr:from>
      <xdr:col>3</xdr:col>
      <xdr:colOff>383597</xdr:colOff>
      <xdr:row>11</xdr:row>
      <xdr:rowOff>146846</xdr:rowOff>
    </xdr:from>
    <xdr:to>
      <xdr:col>5</xdr:col>
      <xdr:colOff>85943</xdr:colOff>
      <xdr:row>16</xdr:row>
      <xdr:rowOff>67329</xdr:rowOff>
    </xdr:to>
    <xdr:grpSp>
      <xdr:nvGrpSpPr>
        <xdr:cNvPr id="15" name="그룹 14"/>
        <xdr:cNvGrpSpPr>
          <a:grpSpLocks/>
        </xdr:cNvGrpSpPr>
      </xdr:nvGrpSpPr>
      <xdr:grpSpPr bwMode="auto">
        <a:xfrm>
          <a:off x="2627264" y="2475179"/>
          <a:ext cx="1078179" cy="978817"/>
          <a:chOff x="-29495" y="714356"/>
          <a:chExt cx="1000132" cy="554155"/>
        </a:xfrm>
      </xdr:grpSpPr>
      <xdr:sp macro="" textlink="">
        <xdr:nvSpPr>
          <xdr:cNvPr id="16" name="직사각형 15"/>
          <xdr:cNvSpPr/>
        </xdr:nvSpPr>
        <xdr:spPr>
          <a:xfrm>
            <a:off x="-29495" y="714356"/>
            <a:ext cx="1000132" cy="214314"/>
          </a:xfrm>
          <a:prstGeom prst="rect">
            <a:avLst/>
          </a:prstGeom>
          <a:gradFill flip="none" rotWithShape="1">
            <a:gsLst>
              <a:gs pos="0">
                <a:srgbClr val="008FAC">
                  <a:tint val="66000"/>
                  <a:satMod val="160000"/>
                </a:srgbClr>
              </a:gs>
              <a:gs pos="50000">
                <a:srgbClr val="008FAC">
                  <a:tint val="44500"/>
                  <a:satMod val="160000"/>
                </a:srgbClr>
              </a:gs>
              <a:gs pos="100000">
                <a:srgbClr val="008FAC">
                  <a:tint val="23500"/>
                  <a:satMod val="160000"/>
                </a:srgbClr>
              </a:gs>
            </a:gsLst>
            <a:path path="circle">
              <a:fillToRect r="100000" b="100000"/>
            </a:path>
            <a:tileRect l="-100000" t="-100000"/>
          </a:gradFill>
          <a:ln w="19050" cap="flat" cmpd="sng" algn="ctr">
            <a:solidFill>
              <a:srgbClr val="008FAC">
                <a:shade val="50000"/>
              </a:srgbClr>
            </a:solidFill>
            <a:prstDash val="solid"/>
          </a:ln>
          <a:effectLst/>
        </xdr:spPr>
        <xdr:txBody>
          <a:bodyPr wrap="square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ko-KR" sz="1200" b="1" i="0" u="none" strike="noStrike" kern="0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맑은 고딕" pitchFamily="50" charset="-127"/>
                <a:ea typeface="맑은 고딕" pitchFamily="50" charset="-127"/>
                <a:cs typeface="+mn-cs"/>
              </a:rPr>
              <a:t>2</a:t>
            </a:r>
            <a:endParaRPr kumimoji="0" lang="ko-KR" altLang="en-US" sz="1200" b="1" i="0" u="none" strike="noStrike" kern="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맑은 고딕" pitchFamily="50" charset="-127"/>
              <a:ea typeface="맑은 고딕" pitchFamily="50" charset="-127"/>
              <a:cs typeface="+mn-cs"/>
            </a:endParaRPr>
          </a:p>
        </xdr:txBody>
      </xdr:sp>
      <xdr:sp macro="" textlink="">
        <xdr:nvSpPr>
          <xdr:cNvPr id="17" name="직사각형 16"/>
          <xdr:cNvSpPr/>
        </xdr:nvSpPr>
        <xdr:spPr>
          <a:xfrm>
            <a:off x="-29495" y="928670"/>
            <a:ext cx="1000132" cy="339841"/>
          </a:xfrm>
          <a:prstGeom prst="rect">
            <a:avLst/>
          </a:prstGeom>
          <a:gradFill flip="none" rotWithShape="1">
            <a:gsLst>
              <a:gs pos="0">
                <a:srgbClr val="008FAC">
                  <a:tint val="66000"/>
                  <a:satMod val="160000"/>
                </a:srgbClr>
              </a:gs>
              <a:gs pos="50000">
                <a:srgbClr val="008FAC">
                  <a:tint val="44500"/>
                  <a:satMod val="160000"/>
                </a:srgbClr>
              </a:gs>
              <a:gs pos="100000">
                <a:srgbClr val="008FAC">
                  <a:tint val="23500"/>
                  <a:satMod val="160000"/>
                </a:srgbClr>
              </a:gs>
            </a:gsLst>
            <a:path path="circle">
              <a:fillToRect r="100000" b="100000"/>
            </a:path>
            <a:tileRect l="-100000" t="-100000"/>
          </a:gradFill>
          <a:ln w="19050" cap="flat" cmpd="sng" algn="ctr">
            <a:solidFill>
              <a:srgbClr val="008FAC">
                <a:shade val="50000"/>
              </a:srgbClr>
            </a:solidFill>
            <a:prstDash val="solid"/>
          </a:ln>
          <a:effectLst/>
        </xdr:spPr>
        <xdr:txBody>
          <a:bodyPr wrap="square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ko-KR" altLang="en-US" sz="1000" b="1" i="0" u="none" strike="noStrike" kern="0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맑은 고딕" pitchFamily="50" charset="-127"/>
                <a:ea typeface="맑은 고딕" pitchFamily="50" charset="-127"/>
                <a:cs typeface="+mn-cs"/>
              </a:rPr>
              <a:t>제품제조 </a:t>
            </a:r>
            <a:endParaRPr kumimoji="0" lang="en-US" altLang="ko-KR" sz="1000" b="1" i="0" u="none" strike="noStrike" kern="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맑은 고딕" pitchFamily="50" charset="-127"/>
              <a:ea typeface="맑은 고딕" pitchFamily="50" charset="-127"/>
              <a:cs typeface="+mn-cs"/>
            </a:endParaRPr>
          </a:p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ko-KR" altLang="en-US" sz="1000" b="1" i="0" u="none" strike="noStrike" kern="0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맑은 고딕" pitchFamily="50" charset="-127"/>
                <a:ea typeface="맑은 고딕" pitchFamily="50" charset="-127"/>
                <a:cs typeface="+mn-cs"/>
              </a:rPr>
              <a:t>및 포장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5"/>
  <sheetViews>
    <sheetView tabSelected="1" workbookViewId="0">
      <selection activeCell="I18" sqref="I18"/>
    </sheetView>
  </sheetViews>
  <sheetFormatPr defaultRowHeight="16.5"/>
  <cols>
    <col min="1" max="1" width="11" customWidth="1"/>
    <col min="2" max="2" width="15.125" bestFit="1" customWidth="1"/>
    <col min="3" max="3" width="13" customWidth="1"/>
  </cols>
  <sheetData>
    <row r="1" spans="1:5">
      <c r="A1" s="83" t="s">
        <v>213</v>
      </c>
    </row>
    <row r="2" spans="1:5">
      <c r="A2" s="209" t="s">
        <v>428</v>
      </c>
    </row>
    <row r="3" spans="1:5">
      <c r="A3" s="209" t="s">
        <v>429</v>
      </c>
    </row>
    <row r="4" spans="1:5" ht="26.25">
      <c r="A4" s="255" t="s">
        <v>18</v>
      </c>
      <c r="B4" s="256"/>
      <c r="C4" s="190" t="s">
        <v>389</v>
      </c>
      <c r="E4" s="197"/>
    </row>
    <row r="5" spans="1:5">
      <c r="A5" s="6" t="s">
        <v>29</v>
      </c>
      <c r="B5" s="6"/>
      <c r="C5" s="6">
        <v>709</v>
      </c>
    </row>
    <row r="6" spans="1:5">
      <c r="A6" s="259" t="s">
        <v>391</v>
      </c>
      <c r="B6" s="6" t="s">
        <v>30</v>
      </c>
      <c r="C6" s="6">
        <v>62</v>
      </c>
    </row>
    <row r="7" spans="1:5">
      <c r="A7" s="260"/>
      <c r="B7" s="6" t="s">
        <v>31</v>
      </c>
      <c r="C7" s="6">
        <v>14</v>
      </c>
    </row>
    <row r="8" spans="1:5">
      <c r="A8" s="259" t="s">
        <v>430</v>
      </c>
      <c r="B8" s="6" t="s">
        <v>32</v>
      </c>
      <c r="C8" s="6">
        <f>80/8</f>
        <v>10</v>
      </c>
    </row>
    <row r="9" spans="1:5">
      <c r="A9" s="260"/>
      <c r="B9" s="6" t="s">
        <v>33</v>
      </c>
      <c r="C9" s="6">
        <f>16/8</f>
        <v>2</v>
      </c>
    </row>
    <row r="10" spans="1:5">
      <c r="A10" s="257" t="s">
        <v>214</v>
      </c>
      <c r="B10" s="258"/>
      <c r="C10" s="6">
        <f>SUM(C5:C9)</f>
        <v>797</v>
      </c>
    </row>
    <row r="13" spans="1:5">
      <c r="A13" s="83" t="s">
        <v>221</v>
      </c>
    </row>
    <row r="14" spans="1:5">
      <c r="A14" s="210" t="s">
        <v>390</v>
      </c>
    </row>
    <row r="15" spans="1:5">
      <c r="A15" t="s">
        <v>431</v>
      </c>
    </row>
    <row r="16" spans="1:5">
      <c r="A16" t="s">
        <v>432</v>
      </c>
    </row>
    <row r="17" spans="1:3">
      <c r="A17" t="s">
        <v>219</v>
      </c>
    </row>
    <row r="18" spans="1:3">
      <c r="A18" s="255" t="s">
        <v>18</v>
      </c>
      <c r="B18" s="256"/>
      <c r="C18" s="190" t="s">
        <v>389</v>
      </c>
    </row>
    <row r="19" spans="1:3">
      <c r="A19" s="6" t="s">
        <v>29</v>
      </c>
      <c r="B19" s="6"/>
      <c r="C19" s="6">
        <v>83</v>
      </c>
    </row>
    <row r="20" spans="1:3">
      <c r="A20" s="259" t="s">
        <v>391</v>
      </c>
      <c r="B20" s="6" t="s">
        <v>30</v>
      </c>
      <c r="C20" s="6">
        <v>24.4</v>
      </c>
    </row>
    <row r="21" spans="1:3">
      <c r="A21" s="261"/>
      <c r="B21" s="6" t="s">
        <v>215</v>
      </c>
      <c r="C21" s="6">
        <v>11.2</v>
      </c>
    </row>
    <row r="22" spans="1:3">
      <c r="A22" s="260"/>
      <c r="B22" s="6" t="s">
        <v>216</v>
      </c>
      <c r="C22" s="6">
        <v>1.1000000000000001</v>
      </c>
    </row>
    <row r="23" spans="1:3">
      <c r="A23" s="6" t="s">
        <v>392</v>
      </c>
      <c r="B23" s="6" t="s">
        <v>217</v>
      </c>
      <c r="C23" s="6">
        <v>4.5999999999999996</v>
      </c>
    </row>
    <row r="24" spans="1:3">
      <c r="A24" s="6" t="s">
        <v>393</v>
      </c>
      <c r="B24" s="6" t="s">
        <v>218</v>
      </c>
      <c r="C24" s="6">
        <f>72/24</f>
        <v>3</v>
      </c>
    </row>
    <row r="25" spans="1:3">
      <c r="A25" s="257" t="s">
        <v>214</v>
      </c>
      <c r="B25" s="258"/>
      <c r="C25" s="6">
        <f>SUM(C19:C24)</f>
        <v>127.3</v>
      </c>
    </row>
  </sheetData>
  <mergeCells count="7">
    <mergeCell ref="A4:B4"/>
    <mergeCell ref="A10:B10"/>
    <mergeCell ref="A18:B18"/>
    <mergeCell ref="A25:B25"/>
    <mergeCell ref="A6:A7"/>
    <mergeCell ref="A8:A9"/>
    <mergeCell ref="A20:A2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2"/>
  <sheetViews>
    <sheetView workbookViewId="0">
      <selection activeCell="J18" sqref="J18"/>
    </sheetView>
  </sheetViews>
  <sheetFormatPr defaultRowHeight="12"/>
  <cols>
    <col min="1" max="1" width="12" style="1" customWidth="1"/>
    <col min="2" max="2" width="9" style="1"/>
    <col min="3" max="3" width="16.375" style="1" customWidth="1"/>
    <col min="4" max="4" width="16.625" style="1" customWidth="1"/>
    <col min="5" max="16384" width="9" style="1"/>
  </cols>
  <sheetData>
    <row r="1" spans="1:6" ht="16.5">
      <c r="A1" s="83" t="s">
        <v>222</v>
      </c>
    </row>
    <row r="3" spans="1:6" s="211" customFormat="1" ht="24.75" customHeight="1">
      <c r="A3" s="211" t="s">
        <v>433</v>
      </c>
    </row>
    <row r="4" spans="1:6" s="211" customFormat="1" ht="13.5">
      <c r="B4" s="212" t="s">
        <v>1</v>
      </c>
      <c r="C4" s="212" t="s">
        <v>2</v>
      </c>
      <c r="D4" s="212" t="s">
        <v>3</v>
      </c>
      <c r="E4" s="212" t="s">
        <v>434</v>
      </c>
      <c r="F4" s="212" t="s">
        <v>435</v>
      </c>
    </row>
    <row r="5" spans="1:6" s="211" customFormat="1" ht="13.5">
      <c r="B5" s="213">
        <v>4</v>
      </c>
      <c r="C5" s="214" t="s">
        <v>436</v>
      </c>
      <c r="D5" s="215">
        <v>3450000</v>
      </c>
      <c r="E5" s="216">
        <f>D5/$D$15</f>
        <v>0.53841892113333278</v>
      </c>
      <c r="F5" s="217">
        <f>E5</f>
        <v>0.53841892113333278</v>
      </c>
    </row>
    <row r="6" spans="1:6" s="211" customFormat="1" ht="13.5">
      <c r="B6" s="213">
        <v>3</v>
      </c>
      <c r="C6" s="214" t="s">
        <v>6</v>
      </c>
      <c r="D6" s="215">
        <v>1420000</v>
      </c>
      <c r="E6" s="216">
        <f t="shared" ref="E6:E14" si="0">D6/$D$15</f>
        <v>0.22161010666937175</v>
      </c>
      <c r="F6" s="217">
        <f>F5+E6</f>
        <v>0.76002902780270454</v>
      </c>
    </row>
    <row r="7" spans="1:6" s="211" customFormat="1" ht="14.25" thickBot="1">
      <c r="B7" s="218">
        <v>2</v>
      </c>
      <c r="C7" s="219" t="s">
        <v>5</v>
      </c>
      <c r="D7" s="220">
        <v>1340000</v>
      </c>
      <c r="E7" s="221">
        <f t="shared" si="0"/>
        <v>0.20912503023729448</v>
      </c>
      <c r="F7" s="222">
        <f t="shared" ref="F7:F14" si="1">F6+E7</f>
        <v>0.96915405803999899</v>
      </c>
    </row>
    <row r="8" spans="1:6" s="211" customFormat="1" ht="13.5">
      <c r="B8" s="223">
        <v>5</v>
      </c>
      <c r="C8" s="224" t="s">
        <v>8</v>
      </c>
      <c r="D8" s="225">
        <v>185000</v>
      </c>
      <c r="E8" s="226">
        <f t="shared" si="0"/>
        <v>2.8871739249178716E-2</v>
      </c>
      <c r="F8" s="227">
        <f t="shared" si="1"/>
        <v>0.99802579728917773</v>
      </c>
    </row>
    <row r="9" spans="1:6" s="211" customFormat="1" ht="13.5">
      <c r="B9" s="213">
        <v>7</v>
      </c>
      <c r="C9" s="214" t="s">
        <v>9</v>
      </c>
      <c r="D9" s="215">
        <v>5500</v>
      </c>
      <c r="E9" s="216">
        <f t="shared" si="0"/>
        <v>8.5834900470531318E-4</v>
      </c>
      <c r="F9" s="217">
        <f t="shared" si="1"/>
        <v>0.998884146293883</v>
      </c>
    </row>
    <row r="10" spans="1:6" s="211" customFormat="1" ht="13.5">
      <c r="B10" s="213">
        <v>6</v>
      </c>
      <c r="C10" s="214" t="s">
        <v>437</v>
      </c>
      <c r="D10" s="215">
        <v>3500</v>
      </c>
      <c r="E10" s="216">
        <f t="shared" si="0"/>
        <v>5.4622209390338113E-4</v>
      </c>
      <c r="F10" s="217">
        <f t="shared" si="1"/>
        <v>0.99943036838778643</v>
      </c>
    </row>
    <row r="11" spans="1:6" s="211" customFormat="1" ht="13.5">
      <c r="B11" s="213">
        <v>10</v>
      </c>
      <c r="C11" s="214" t="s">
        <v>12</v>
      </c>
      <c r="D11" s="215">
        <v>1800</v>
      </c>
      <c r="E11" s="216">
        <f t="shared" si="0"/>
        <v>2.8091421972173885E-4</v>
      </c>
      <c r="F11" s="217">
        <f t="shared" si="1"/>
        <v>0.99971128260750819</v>
      </c>
    </row>
    <row r="12" spans="1:6" s="211" customFormat="1" ht="13.5">
      <c r="B12" s="213">
        <v>8</v>
      </c>
      <c r="C12" s="214" t="s">
        <v>10</v>
      </c>
      <c r="D12" s="215">
        <v>1500</v>
      </c>
      <c r="E12" s="216">
        <f t="shared" si="0"/>
        <v>2.3409518310144904E-4</v>
      </c>
      <c r="F12" s="217">
        <f t="shared" si="1"/>
        <v>0.99994537779060966</v>
      </c>
    </row>
    <row r="13" spans="1:6" s="211" customFormat="1" ht="13.5">
      <c r="B13" s="213">
        <v>9</v>
      </c>
      <c r="C13" s="214" t="s">
        <v>11</v>
      </c>
      <c r="D13" s="215">
        <v>230</v>
      </c>
      <c r="E13" s="216">
        <f t="shared" si="0"/>
        <v>3.5894594742222185E-5</v>
      </c>
      <c r="F13" s="217">
        <f t="shared" si="1"/>
        <v>0.99998127238535184</v>
      </c>
    </row>
    <row r="14" spans="1:6" s="211" customFormat="1" ht="13.5">
      <c r="B14" s="213">
        <v>1</v>
      </c>
      <c r="C14" s="214" t="s">
        <v>4</v>
      </c>
      <c r="D14" s="215">
        <v>120</v>
      </c>
      <c r="E14" s="216">
        <f t="shared" si="0"/>
        <v>1.8727614648115925E-5</v>
      </c>
      <c r="F14" s="217">
        <f t="shared" si="1"/>
        <v>1</v>
      </c>
    </row>
    <row r="15" spans="1:6" s="211" customFormat="1" ht="13.5">
      <c r="D15" s="228">
        <f>SUM(D5:D14)</f>
        <v>6407650</v>
      </c>
    </row>
    <row r="16" spans="1:6" s="211" customFormat="1" ht="13.5">
      <c r="A16" s="211" t="s">
        <v>438</v>
      </c>
    </row>
    <row r="17" spans="2:6" s="211" customFormat="1" ht="13.5">
      <c r="F17" s="229"/>
    </row>
    <row r="18" spans="2:6" s="211" customFormat="1" ht="13.5">
      <c r="B18" s="212" t="s">
        <v>1</v>
      </c>
      <c r="C18" s="212" t="s">
        <v>2</v>
      </c>
      <c r="D18" s="212" t="s">
        <v>3</v>
      </c>
      <c r="E18" s="212" t="s">
        <v>434</v>
      </c>
      <c r="F18" s="212" t="s">
        <v>435</v>
      </c>
    </row>
    <row r="19" spans="2:6" s="211" customFormat="1" ht="13.5">
      <c r="B19" s="213">
        <v>2</v>
      </c>
      <c r="C19" s="214" t="s">
        <v>439</v>
      </c>
      <c r="D19" s="215">
        <v>62</v>
      </c>
      <c r="E19" s="216">
        <f>D19/$D$22</f>
        <v>0.80310880829015541</v>
      </c>
      <c r="F19" s="217">
        <f>E19</f>
        <v>0.80310880829015541</v>
      </c>
    </row>
    <row r="20" spans="2:6" s="211" customFormat="1" ht="14.25" thickBot="1">
      <c r="B20" s="218">
        <v>1</v>
      </c>
      <c r="C20" s="219" t="s">
        <v>440</v>
      </c>
      <c r="D20" s="220">
        <v>14</v>
      </c>
      <c r="E20" s="221">
        <f t="shared" ref="E20:E21" si="2">D20/$D$22</f>
        <v>0.18134715025906736</v>
      </c>
      <c r="F20" s="222">
        <f>F19+E20</f>
        <v>0.98445595854922274</v>
      </c>
    </row>
    <row r="21" spans="2:6" s="211" customFormat="1" ht="13.5">
      <c r="B21" s="223">
        <v>3</v>
      </c>
      <c r="C21" s="224" t="s">
        <v>441</v>
      </c>
      <c r="D21" s="225">
        <v>1.2</v>
      </c>
      <c r="E21" s="226">
        <f t="shared" si="2"/>
        <v>1.5544041450777202E-2</v>
      </c>
      <c r="F21" s="227">
        <f>F20+E21</f>
        <v>1</v>
      </c>
    </row>
    <row r="22" spans="2:6" s="211" customFormat="1" ht="13.5">
      <c r="D22" s="230">
        <f>SUM(D19:D21)</f>
        <v>77.2</v>
      </c>
    </row>
  </sheetData>
  <sortState ref="B19:F21">
    <sortCondition descending="1" ref="D19:D21"/>
  </sortState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="90" zoomScaleNormal="90" workbookViewId="0">
      <selection activeCell="I14" sqref="I14"/>
    </sheetView>
  </sheetViews>
  <sheetFormatPr defaultRowHeight="16.5"/>
  <cols>
    <col min="1" max="1" width="11.375" customWidth="1"/>
  </cols>
  <sheetData>
    <row r="1" spans="1:1">
      <c r="A1" s="83" t="s">
        <v>223</v>
      </c>
    </row>
  </sheetData>
  <phoneticPr fontId="2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Y30"/>
  <sheetViews>
    <sheetView topLeftCell="I10" workbookViewId="0">
      <selection activeCell="V26" sqref="V26"/>
    </sheetView>
  </sheetViews>
  <sheetFormatPr defaultRowHeight="16.5"/>
  <cols>
    <col min="1" max="1" width="2.25" style="152" customWidth="1"/>
    <col min="2" max="3" width="9" style="152"/>
    <col min="4" max="4" width="19.25" style="152" customWidth="1"/>
    <col min="5" max="6" width="9" style="152"/>
    <col min="7" max="7" width="9.625" style="152" bestFit="1" customWidth="1"/>
    <col min="8" max="12" width="9" style="152"/>
    <col min="13" max="13" width="2.375" style="152" customWidth="1"/>
    <col min="14" max="14" width="10.25" style="152" customWidth="1"/>
    <col min="15" max="15" width="2.25" style="152" customWidth="1"/>
    <col min="16" max="16" width="8.125" style="152" customWidth="1"/>
    <col min="17" max="17" width="19" style="152" customWidth="1"/>
    <col min="18" max="18" width="9.875" style="152" customWidth="1"/>
    <col min="19" max="19" width="9.875" style="242" customWidth="1"/>
    <col min="20" max="20" width="13.625" style="242" customWidth="1"/>
    <col min="21" max="21" width="9.875" style="152" customWidth="1"/>
    <col min="22" max="23" width="10.75" style="152" customWidth="1"/>
    <col min="24" max="24" width="11.5" style="152" customWidth="1"/>
    <col min="25" max="16384" width="9" style="152"/>
  </cols>
  <sheetData>
    <row r="2" spans="1:25" ht="18" thickBot="1">
      <c r="A2" s="81"/>
      <c r="B2" s="181" t="s">
        <v>354</v>
      </c>
      <c r="N2" s="81"/>
      <c r="O2" s="182"/>
      <c r="P2" s="81"/>
    </row>
    <row r="3" spans="1:25" ht="19.5">
      <c r="B3" s="84" t="s">
        <v>224</v>
      </c>
      <c r="C3" s="85"/>
      <c r="D3" s="86"/>
      <c r="E3" s="86"/>
      <c r="F3" s="86"/>
      <c r="G3" s="86"/>
      <c r="H3" s="86"/>
      <c r="I3" s="86"/>
      <c r="J3" s="86"/>
      <c r="K3" s="86"/>
      <c r="L3" s="87"/>
      <c r="M3" s="100"/>
      <c r="N3" s="275" t="s">
        <v>442</v>
      </c>
      <c r="P3" s="277" t="s">
        <v>316</v>
      </c>
      <c r="Q3" s="277" t="s">
        <v>317</v>
      </c>
      <c r="R3" s="277" t="s">
        <v>318</v>
      </c>
      <c r="S3" s="277" t="s">
        <v>319</v>
      </c>
      <c r="T3" s="281" t="s">
        <v>615</v>
      </c>
      <c r="U3" s="277" t="s">
        <v>443</v>
      </c>
      <c r="V3" s="277" t="s">
        <v>444</v>
      </c>
      <c r="W3" s="281" t="s">
        <v>320</v>
      </c>
      <c r="X3" s="277" t="s">
        <v>445</v>
      </c>
      <c r="Y3" s="283" t="s">
        <v>321</v>
      </c>
    </row>
    <row r="4" spans="1:25">
      <c r="B4" s="262" t="s">
        <v>322</v>
      </c>
      <c r="C4" s="264" t="s">
        <v>323</v>
      </c>
      <c r="D4" s="265"/>
      <c r="E4" s="268" t="s">
        <v>324</v>
      </c>
      <c r="F4" s="268" t="s">
        <v>325</v>
      </c>
      <c r="G4" s="272" t="s">
        <v>315</v>
      </c>
      <c r="H4" s="269" t="s">
        <v>326</v>
      </c>
      <c r="I4" s="270"/>
      <c r="J4" s="271"/>
      <c r="K4" s="269" t="s">
        <v>327</v>
      </c>
      <c r="L4" s="274"/>
      <c r="M4" s="112"/>
      <c r="N4" s="276"/>
      <c r="P4" s="277"/>
      <c r="Q4" s="277"/>
      <c r="R4" s="277"/>
      <c r="S4" s="277"/>
      <c r="T4" s="282"/>
      <c r="U4" s="277"/>
      <c r="V4" s="277"/>
      <c r="W4" s="282"/>
      <c r="X4" s="277"/>
      <c r="Y4" s="283"/>
    </row>
    <row r="5" spans="1:25">
      <c r="B5" s="263"/>
      <c r="C5" s="266"/>
      <c r="D5" s="267"/>
      <c r="E5" s="268"/>
      <c r="F5" s="268"/>
      <c r="G5" s="273"/>
      <c r="H5" s="88" t="s">
        <v>328</v>
      </c>
      <c r="I5" s="88" t="s">
        <v>329</v>
      </c>
      <c r="J5" s="88" t="s">
        <v>330</v>
      </c>
      <c r="K5" s="89" t="s">
        <v>331</v>
      </c>
      <c r="L5" s="90" t="s">
        <v>332</v>
      </c>
      <c r="M5" s="112"/>
      <c r="N5" s="276"/>
      <c r="P5" s="278"/>
      <c r="Q5" s="279"/>
      <c r="R5" s="279"/>
      <c r="S5" s="279"/>
      <c r="T5" s="279"/>
      <c r="U5" s="279"/>
      <c r="V5" s="279"/>
      <c r="W5" s="279"/>
      <c r="X5" s="279"/>
      <c r="Y5" s="280"/>
    </row>
    <row r="6" spans="1:25">
      <c r="B6" s="286" t="s">
        <v>333</v>
      </c>
      <c r="C6" s="288" t="s">
        <v>347</v>
      </c>
      <c r="D6" s="289"/>
      <c r="E6" s="185" t="s">
        <v>350</v>
      </c>
      <c r="F6" s="91">
        <v>7662.4001999999991</v>
      </c>
      <c r="G6" s="231">
        <v>0.4607469512195122</v>
      </c>
      <c r="H6" s="91"/>
      <c r="I6" s="92"/>
      <c r="J6" s="232"/>
      <c r="K6" s="290"/>
      <c r="L6" s="291"/>
      <c r="M6" s="129"/>
      <c r="N6" s="233">
        <f>F6*$N$20/$F$20</f>
        <v>6.4891600609756095</v>
      </c>
      <c r="P6" s="134"/>
      <c r="Q6" s="237" t="str">
        <f>배출계수!C129</f>
        <v>폴리프로필렌</v>
      </c>
      <c r="R6" s="135"/>
      <c r="S6" s="243">
        <f>배출계수!D129</f>
        <v>1.47</v>
      </c>
      <c r="T6" s="243" t="str">
        <f>배출계수!E129</f>
        <v>kg CO2 / kg</v>
      </c>
      <c r="U6" s="136"/>
      <c r="V6" s="136">
        <f>N6*S6</f>
        <v>9.539065289634145</v>
      </c>
      <c r="W6" s="137"/>
      <c r="X6" s="136">
        <f>V6</f>
        <v>9.539065289634145</v>
      </c>
      <c r="Y6" s="138"/>
    </row>
    <row r="7" spans="1:25">
      <c r="B7" s="287"/>
      <c r="C7" s="288" t="s">
        <v>334</v>
      </c>
      <c r="D7" s="289"/>
      <c r="E7" s="185" t="s">
        <v>350</v>
      </c>
      <c r="F7" s="91">
        <v>5190.6582000000008</v>
      </c>
      <c r="G7" s="231">
        <v>0.77286585365853666</v>
      </c>
      <c r="H7" s="91"/>
      <c r="I7" s="92"/>
      <c r="J7" s="232"/>
      <c r="K7" s="292"/>
      <c r="L7" s="293"/>
      <c r="M7" s="129"/>
      <c r="N7" s="233">
        <f t="shared" ref="N7:N16" si="0">F7*$N$20/$F$20</f>
        <v>4.3958826219512206</v>
      </c>
      <c r="P7" s="134"/>
      <c r="Q7" s="237" t="str">
        <f>배출계수!C129</f>
        <v>폴리프로필렌</v>
      </c>
      <c r="R7" s="135"/>
      <c r="S7" s="243">
        <f>배출계수!D129</f>
        <v>1.47</v>
      </c>
      <c r="T7" s="243" t="str">
        <f>배출계수!E129</f>
        <v>kg CO2 / kg</v>
      </c>
      <c r="U7" s="136"/>
      <c r="V7" s="136">
        <f>N7*S7</f>
        <v>6.4619474542682944</v>
      </c>
      <c r="W7" s="137"/>
      <c r="X7" s="136">
        <f>V7</f>
        <v>6.4619474542682944</v>
      </c>
      <c r="Y7" s="138"/>
    </row>
    <row r="8" spans="1:25">
      <c r="B8" s="287"/>
      <c r="C8" s="288" t="s">
        <v>335</v>
      </c>
      <c r="D8" s="289"/>
      <c r="E8" s="185" t="s">
        <v>350</v>
      </c>
      <c r="F8" s="91">
        <v>1952.0423999999998</v>
      </c>
      <c r="G8" s="231">
        <v>0.89024390243902451</v>
      </c>
      <c r="H8" s="91"/>
      <c r="I8" s="92"/>
      <c r="J8" s="232"/>
      <c r="K8" s="292"/>
      <c r="L8" s="293"/>
      <c r="M8" s="129"/>
      <c r="N8" s="233">
        <f t="shared" si="0"/>
        <v>1.6531524390243899</v>
      </c>
      <c r="P8" s="134"/>
      <c r="Q8" s="237" t="str">
        <f>배출계수!C123</f>
        <v>저밀도 폴리에틸렌</v>
      </c>
      <c r="R8" s="135"/>
      <c r="S8" s="243">
        <f>배출계수!D123</f>
        <v>1.86</v>
      </c>
      <c r="T8" s="243" t="str">
        <f>배출계수!E123</f>
        <v>kg CO2 / kg</v>
      </c>
      <c r="U8" s="136"/>
      <c r="V8" s="136">
        <f>N8*S8</f>
        <v>3.0748635365853656</v>
      </c>
      <c r="W8" s="137"/>
      <c r="X8" s="136">
        <f>V8</f>
        <v>3.0748635365853656</v>
      </c>
      <c r="Y8" s="138"/>
    </row>
    <row r="9" spans="1:25">
      <c r="B9" s="287"/>
      <c r="C9" s="288" t="s">
        <v>310</v>
      </c>
      <c r="D9" s="289"/>
      <c r="E9" s="185" t="s">
        <v>350</v>
      </c>
      <c r="F9" s="91">
        <v>988.69680000000005</v>
      </c>
      <c r="G9" s="231">
        <v>0.94969512195121963</v>
      </c>
      <c r="H9" s="91"/>
      <c r="I9" s="92"/>
      <c r="J9" s="232"/>
      <c r="K9" s="292"/>
      <c r="L9" s="293"/>
      <c r="M9" s="129"/>
      <c r="N9" s="233">
        <f t="shared" si="0"/>
        <v>0.83731097560975609</v>
      </c>
      <c r="P9" s="134"/>
      <c r="Q9" s="237" t="str">
        <f>배출계수!C76</f>
        <v>스테인레스강</v>
      </c>
      <c r="R9" s="135"/>
      <c r="S9" s="243">
        <f>배출계수!D76</f>
        <v>3.23</v>
      </c>
      <c r="T9" s="243" t="str">
        <f>배출계수!E76</f>
        <v>kg CO2 / kg</v>
      </c>
      <c r="U9" s="136"/>
      <c r="V9" s="136">
        <f>N9*S9</f>
        <v>2.7045144512195121</v>
      </c>
      <c r="W9" s="137"/>
      <c r="X9" s="136">
        <f>V9</f>
        <v>2.7045144512195121</v>
      </c>
      <c r="Y9" s="138"/>
    </row>
    <row r="10" spans="1:25" ht="40.5">
      <c r="B10" s="287"/>
      <c r="C10" s="288" t="s">
        <v>311</v>
      </c>
      <c r="D10" s="289"/>
      <c r="E10" s="185" t="s">
        <v>350</v>
      </c>
      <c r="F10" s="91">
        <v>488.01060000000007</v>
      </c>
      <c r="G10" s="231">
        <v>0.97903963414634154</v>
      </c>
      <c r="H10" s="91"/>
      <c r="I10" s="92"/>
      <c r="J10" s="232"/>
      <c r="K10" s="292"/>
      <c r="L10" s="293"/>
      <c r="M10" s="129"/>
      <c r="N10" s="233">
        <f t="shared" si="0"/>
        <v>0.41328810975609759</v>
      </c>
      <c r="P10" s="134"/>
      <c r="Q10" s="238" t="s">
        <v>614</v>
      </c>
      <c r="R10" s="135"/>
      <c r="S10" s="236">
        <v>1.5362784115530999</v>
      </c>
      <c r="T10" s="243" t="s">
        <v>616</v>
      </c>
      <c r="U10" s="136"/>
      <c r="V10" s="136">
        <f>N10*S10</f>
        <v>0.6349256007698808</v>
      </c>
      <c r="W10" s="137"/>
      <c r="X10" s="136">
        <f>V10</f>
        <v>0.6349256007698808</v>
      </c>
      <c r="Y10" s="138"/>
    </row>
    <row r="11" spans="1:25">
      <c r="B11" s="287"/>
      <c r="C11" s="296" t="s">
        <v>336</v>
      </c>
      <c r="D11" s="297"/>
      <c r="E11" s="185" t="s">
        <v>350</v>
      </c>
      <c r="F11" s="91">
        <v>259.84980000000002</v>
      </c>
      <c r="G11" s="231">
        <v>0.99466463414634154</v>
      </c>
      <c r="H11" s="91"/>
      <c r="I11" s="92"/>
      <c r="J11" s="232"/>
      <c r="K11" s="292"/>
      <c r="L11" s="293"/>
      <c r="M11" s="129"/>
      <c r="N11" s="233">
        <f t="shared" si="0"/>
        <v>0.22006250000000002</v>
      </c>
      <c r="P11" s="134"/>
      <c r="Q11" s="237"/>
      <c r="R11" s="135"/>
      <c r="S11" s="243"/>
      <c r="T11" s="243"/>
      <c r="U11" s="136"/>
      <c r="V11" s="136"/>
      <c r="W11" s="137"/>
      <c r="X11" s="136"/>
      <c r="Y11" s="138"/>
    </row>
    <row r="12" spans="1:25">
      <c r="B12" s="287"/>
      <c r="C12" s="296" t="s">
        <v>312</v>
      </c>
      <c r="D12" s="297"/>
      <c r="E12" s="185" t="s">
        <v>350</v>
      </c>
      <c r="F12" s="91">
        <v>50.702400000000004</v>
      </c>
      <c r="G12" s="231">
        <v>0.99771341463414642</v>
      </c>
      <c r="H12" s="91"/>
      <c r="I12" s="92"/>
      <c r="J12" s="232"/>
      <c r="K12" s="292"/>
      <c r="L12" s="293"/>
      <c r="M12" s="129"/>
      <c r="N12" s="233">
        <f t="shared" si="0"/>
        <v>4.2939024390243906E-2</v>
      </c>
      <c r="P12" s="134"/>
      <c r="Q12" s="237"/>
      <c r="R12" s="135"/>
      <c r="S12" s="243"/>
      <c r="T12" s="243"/>
      <c r="U12" s="136"/>
      <c r="V12" s="136"/>
      <c r="W12" s="137"/>
      <c r="X12" s="136"/>
      <c r="Y12" s="138"/>
    </row>
    <row r="13" spans="1:25">
      <c r="B13" s="287"/>
      <c r="C13" s="296" t="s">
        <v>313</v>
      </c>
      <c r="D13" s="297"/>
      <c r="E13" s="185" t="s">
        <v>350</v>
      </c>
      <c r="F13" s="91">
        <v>38.026800000000001</v>
      </c>
      <c r="G13" s="231">
        <v>1</v>
      </c>
      <c r="H13" s="91"/>
      <c r="I13" s="92"/>
      <c r="J13" s="232"/>
      <c r="K13" s="292"/>
      <c r="L13" s="293"/>
      <c r="M13" s="129"/>
      <c r="N13" s="233">
        <f t="shared" si="0"/>
        <v>3.2204268292682928E-2</v>
      </c>
      <c r="P13" s="134"/>
      <c r="Q13" s="237"/>
      <c r="R13" s="135"/>
      <c r="S13" s="243"/>
      <c r="T13" s="243"/>
      <c r="U13" s="136"/>
      <c r="V13" s="136"/>
      <c r="W13" s="137"/>
      <c r="X13" s="136"/>
      <c r="Y13" s="138"/>
    </row>
    <row r="14" spans="1:25">
      <c r="B14" s="284" t="s">
        <v>337</v>
      </c>
      <c r="C14" s="298" t="s">
        <v>338</v>
      </c>
      <c r="D14" s="299"/>
      <c r="E14" s="107" t="s">
        <v>339</v>
      </c>
      <c r="F14" s="91">
        <v>6125.7898150854171</v>
      </c>
      <c r="G14" s="183"/>
      <c r="H14" s="91"/>
      <c r="I14" s="92"/>
      <c r="J14" s="93"/>
      <c r="K14" s="292"/>
      <c r="L14" s="293"/>
      <c r="M14" s="129"/>
      <c r="N14" s="233">
        <f t="shared" si="0"/>
        <v>5.1878301279517416</v>
      </c>
      <c r="P14" s="134"/>
      <c r="Q14" s="237" t="str">
        <f>배출계수!C145</f>
        <v>전기</v>
      </c>
      <c r="R14" s="135"/>
      <c r="S14" s="243">
        <f>배출계수!D145</f>
        <v>0.495</v>
      </c>
      <c r="T14" s="243" t="str">
        <f>배출계수!E145</f>
        <v>kg CO2 / kWh</v>
      </c>
      <c r="U14" s="136"/>
      <c r="V14" s="136">
        <f>N14*S14</f>
        <v>2.5679759133361122</v>
      </c>
      <c r="W14" s="137"/>
      <c r="X14" s="136">
        <f>V14</f>
        <v>2.5679759133361122</v>
      </c>
      <c r="Y14" s="138"/>
    </row>
    <row r="15" spans="1:25">
      <c r="B15" s="285"/>
      <c r="C15" s="298" t="s">
        <v>340</v>
      </c>
      <c r="D15" s="299"/>
      <c r="E15" s="107" t="s">
        <v>339</v>
      </c>
      <c r="F15" s="91">
        <v>20865.721967121113</v>
      </c>
      <c r="G15" s="183"/>
      <c r="H15" s="91"/>
      <c r="I15" s="91"/>
      <c r="J15" s="93"/>
      <c r="K15" s="292"/>
      <c r="L15" s="293"/>
      <c r="M15" s="129"/>
      <c r="N15" s="233">
        <f t="shared" si="0"/>
        <v>17.670834999255685</v>
      </c>
      <c r="P15" s="134"/>
      <c r="Q15" s="237" t="str">
        <f>배출계수!C145</f>
        <v>전기</v>
      </c>
      <c r="R15" s="135"/>
      <c r="S15" s="243">
        <f>배출계수!D145</f>
        <v>0.495</v>
      </c>
      <c r="T15" s="243" t="str">
        <f>배출계수!E145</f>
        <v>kg CO2 / kWh</v>
      </c>
      <c r="U15" s="136"/>
      <c r="V15" s="136">
        <f>N15*S15</f>
        <v>8.747063324631565</v>
      </c>
      <c r="W15" s="137"/>
      <c r="X15" s="136">
        <f>V15</f>
        <v>8.747063324631565</v>
      </c>
      <c r="Y15" s="138"/>
    </row>
    <row r="16" spans="1:25">
      <c r="B16" s="97" t="s">
        <v>341</v>
      </c>
      <c r="C16" s="300" t="s">
        <v>342</v>
      </c>
      <c r="D16" s="301"/>
      <c r="E16" s="185" t="s">
        <v>350</v>
      </c>
      <c r="F16" s="91">
        <v>18277.839880452291</v>
      </c>
      <c r="G16" s="183"/>
      <c r="H16" s="91"/>
      <c r="I16" s="91"/>
      <c r="J16" s="93"/>
      <c r="K16" s="294"/>
      <c r="L16" s="295"/>
      <c r="M16" s="129"/>
      <c r="N16" s="233">
        <f t="shared" si="0"/>
        <v>15.479200440762442</v>
      </c>
      <c r="P16" s="134"/>
      <c r="Q16" s="152" t="str">
        <f>배출계수!C136</f>
        <v>상수</v>
      </c>
      <c r="R16" s="135"/>
      <c r="S16" s="243">
        <f>배출계수!D136</f>
        <v>3.3199999999999999E-4</v>
      </c>
      <c r="T16" s="243" t="str">
        <f>배출계수!E136</f>
        <v>kg CO2 / kg</v>
      </c>
      <c r="U16" s="136"/>
      <c r="V16" s="136">
        <f>N16*S16</f>
        <v>5.1390945463331309E-3</v>
      </c>
      <c r="W16" s="137"/>
      <c r="X16" s="136">
        <f>V16</f>
        <v>5.1390945463331309E-3</v>
      </c>
      <c r="Y16" s="138"/>
    </row>
    <row r="17" spans="2:25" ht="19.5">
      <c r="B17" s="98" t="s">
        <v>225</v>
      </c>
      <c r="C17" s="99"/>
      <c r="D17" s="100"/>
      <c r="E17" s="100"/>
      <c r="F17" s="101"/>
      <c r="G17" s="101"/>
      <c r="H17" s="102"/>
      <c r="I17" s="100"/>
      <c r="J17" s="100"/>
      <c r="K17" s="100"/>
      <c r="L17" s="103"/>
      <c r="M17" s="100"/>
      <c r="N17" s="184"/>
      <c r="P17" s="134"/>
      <c r="Q17" s="139"/>
      <c r="R17" s="135"/>
      <c r="S17" s="243"/>
      <c r="T17" s="243"/>
      <c r="U17" s="136"/>
      <c r="V17" s="136"/>
      <c r="W17" s="137"/>
      <c r="X17" s="136"/>
      <c r="Y17" s="138"/>
    </row>
    <row r="18" spans="2:25">
      <c r="B18" s="262" t="s">
        <v>322</v>
      </c>
      <c r="C18" s="264" t="s">
        <v>323</v>
      </c>
      <c r="D18" s="265"/>
      <c r="E18" s="268" t="s">
        <v>324</v>
      </c>
      <c r="F18" s="268" t="s">
        <v>325</v>
      </c>
      <c r="G18" s="128"/>
      <c r="H18" s="269" t="s">
        <v>326</v>
      </c>
      <c r="I18" s="270"/>
      <c r="J18" s="271"/>
      <c r="K18" s="269" t="s">
        <v>327</v>
      </c>
      <c r="L18" s="274"/>
      <c r="M18" s="112"/>
      <c r="N18" s="184"/>
      <c r="P18" s="134"/>
      <c r="Q18" s="139"/>
      <c r="R18" s="135"/>
      <c r="S18" s="243"/>
      <c r="T18" s="243"/>
      <c r="U18" s="136"/>
      <c r="V18" s="136"/>
      <c r="W18" s="137"/>
      <c r="X18" s="136"/>
      <c r="Y18" s="138"/>
    </row>
    <row r="19" spans="2:25">
      <c r="B19" s="263"/>
      <c r="C19" s="266"/>
      <c r="D19" s="267"/>
      <c r="E19" s="268"/>
      <c r="F19" s="268"/>
      <c r="G19" s="88"/>
      <c r="H19" s="88" t="s">
        <v>328</v>
      </c>
      <c r="I19" s="88" t="s">
        <v>329</v>
      </c>
      <c r="J19" s="88" t="s">
        <v>330</v>
      </c>
      <c r="K19" s="89" t="s">
        <v>331</v>
      </c>
      <c r="L19" s="90" t="s">
        <v>332</v>
      </c>
      <c r="M19" s="112"/>
      <c r="N19" s="184"/>
      <c r="P19" s="134"/>
      <c r="Q19" s="139"/>
      <c r="R19" s="135"/>
      <c r="S19" s="243"/>
      <c r="T19" s="243"/>
      <c r="U19" s="136"/>
      <c r="V19" s="136"/>
      <c r="W19" s="137"/>
      <c r="X19" s="136"/>
      <c r="Y19" s="138"/>
    </row>
    <row r="20" spans="2:25">
      <c r="B20" s="96" t="s">
        <v>343</v>
      </c>
      <c r="C20" s="321" t="s">
        <v>31</v>
      </c>
      <c r="D20" s="322"/>
      <c r="E20" s="185" t="s">
        <v>350</v>
      </c>
      <c r="F20" s="91">
        <v>16531.2</v>
      </c>
      <c r="G20" s="105"/>
      <c r="H20" s="91"/>
      <c r="I20" s="104"/>
      <c r="J20" s="106"/>
      <c r="K20" s="107">
        <v>186</v>
      </c>
      <c r="L20" s="108" t="s">
        <v>351</v>
      </c>
      <c r="M20" s="130"/>
      <c r="N20" s="233">
        <f>제조단계!N35</f>
        <v>14</v>
      </c>
      <c r="P20" s="134"/>
      <c r="Q20" s="139" t="str">
        <f>배출계수!M32</f>
        <v>트럭</v>
      </c>
      <c r="R20" s="135"/>
      <c r="S20" s="243">
        <f>배출계수!N32</f>
        <v>0.24899999999999997</v>
      </c>
      <c r="T20" s="243" t="str">
        <f>배출계수!O32</f>
        <v>kg CO2 / ton.Km</v>
      </c>
      <c r="U20" s="136"/>
      <c r="V20" s="136">
        <f>K20*N20*S20/1000</f>
        <v>0.64839599999999997</v>
      </c>
      <c r="W20" s="137"/>
      <c r="X20" s="136">
        <f>V20</f>
        <v>0.64839599999999997</v>
      </c>
      <c r="Y20" s="138"/>
    </row>
    <row r="21" spans="2:25">
      <c r="B21" s="97" t="s">
        <v>269</v>
      </c>
      <c r="C21" s="323" t="s">
        <v>348</v>
      </c>
      <c r="D21" s="324"/>
      <c r="E21" s="185" t="s">
        <v>350</v>
      </c>
      <c r="F21" s="91">
        <v>18277.839880452291</v>
      </c>
      <c r="G21" s="105"/>
      <c r="H21" s="91"/>
      <c r="I21" s="91"/>
      <c r="J21" s="91"/>
      <c r="K21" s="302" t="s">
        <v>352</v>
      </c>
      <c r="L21" s="305"/>
      <c r="M21" s="130"/>
      <c r="N21" s="233">
        <f t="shared" ref="N21:N22" si="1">F21*$N$20/$F$20</f>
        <v>15.479200440762442</v>
      </c>
      <c r="P21" s="148"/>
      <c r="Q21" s="234"/>
      <c r="R21" s="148"/>
      <c r="S21" s="185"/>
      <c r="T21" s="185"/>
      <c r="U21" s="148"/>
      <c r="V21" s="148"/>
      <c r="W21" s="148"/>
      <c r="X21" s="148"/>
      <c r="Y21" s="148"/>
    </row>
    <row r="22" spans="2:25">
      <c r="B22" s="97" t="s">
        <v>344</v>
      </c>
      <c r="C22" s="323" t="s">
        <v>349</v>
      </c>
      <c r="D22" s="324"/>
      <c r="E22" s="185" t="s">
        <v>350</v>
      </c>
      <c r="F22" s="91">
        <v>99.187200000001027</v>
      </c>
      <c r="G22" s="94"/>
      <c r="H22" s="91"/>
      <c r="I22" s="91"/>
      <c r="J22" s="93"/>
      <c r="K22" s="302" t="s">
        <v>353</v>
      </c>
      <c r="L22" s="305"/>
      <c r="M22" s="130"/>
      <c r="N22" s="233">
        <f t="shared" si="1"/>
        <v>8.4000000000000866E-2</v>
      </c>
      <c r="P22" s="148"/>
      <c r="Q22" s="239" t="str">
        <f>배출계수!M23</f>
        <v>혼합폐플라스틱 재활용</v>
      </c>
      <c r="R22" s="148"/>
      <c r="S22" s="245">
        <f>배출계수!N23</f>
        <v>1.8599999999999998E-2</v>
      </c>
      <c r="T22" s="244" t="str">
        <f>배출계수!O29</f>
        <v>kg CO2 / kg</v>
      </c>
      <c r="U22" s="148"/>
      <c r="V22" s="240">
        <f>N22*S22</f>
        <v>1.5624000000000161E-3</v>
      </c>
      <c r="W22" s="241"/>
      <c r="X22" s="240">
        <f>V22</f>
        <v>1.5624000000000161E-3</v>
      </c>
      <c r="Y22" s="148"/>
    </row>
    <row r="23" spans="2:25">
      <c r="B23" s="110"/>
      <c r="C23" s="111"/>
      <c r="D23" s="112"/>
      <c r="E23" s="112"/>
      <c r="F23" s="113"/>
      <c r="G23" s="113"/>
      <c r="H23" s="112"/>
      <c r="I23" s="112"/>
      <c r="J23" s="112"/>
      <c r="K23" s="112"/>
      <c r="L23" s="114"/>
      <c r="M23" s="112"/>
      <c r="W23" s="140" t="s">
        <v>270</v>
      </c>
      <c r="X23" s="246">
        <f>SUM(X5:X22)</f>
        <v>34.385453064991196</v>
      </c>
    </row>
    <row r="24" spans="2:25" ht="19.5">
      <c r="B24" s="98" t="s">
        <v>226</v>
      </c>
      <c r="C24" s="100"/>
      <c r="D24" s="100"/>
      <c r="E24" s="100"/>
      <c r="F24" s="100"/>
      <c r="G24" s="100"/>
      <c r="H24" s="100"/>
      <c r="I24" s="100"/>
      <c r="J24" s="100"/>
      <c r="K24" s="100"/>
      <c r="L24" s="103"/>
      <c r="M24" s="100"/>
    </row>
    <row r="25" spans="2:25">
      <c r="B25" s="97" t="s">
        <v>345</v>
      </c>
      <c r="C25" s="302" t="s">
        <v>323</v>
      </c>
      <c r="D25" s="303"/>
      <c r="E25" s="302" t="s">
        <v>346</v>
      </c>
      <c r="F25" s="304"/>
      <c r="G25" s="304"/>
      <c r="H25" s="304"/>
      <c r="I25" s="304"/>
      <c r="J25" s="304"/>
      <c r="K25" s="304"/>
      <c r="L25" s="305"/>
      <c r="M25" s="130"/>
    </row>
    <row r="26" spans="2:25">
      <c r="B26" s="115"/>
      <c r="C26" s="306"/>
      <c r="D26" s="307"/>
      <c r="E26" s="308"/>
      <c r="F26" s="309"/>
      <c r="G26" s="309"/>
      <c r="H26" s="309"/>
      <c r="I26" s="309"/>
      <c r="J26" s="309"/>
      <c r="K26" s="309"/>
      <c r="L26" s="310"/>
      <c r="M26" s="131"/>
    </row>
    <row r="27" spans="2:25">
      <c r="B27" s="116"/>
      <c r="C27" s="306"/>
      <c r="D27" s="307"/>
      <c r="E27" s="308"/>
      <c r="F27" s="309"/>
      <c r="G27" s="309"/>
      <c r="H27" s="309"/>
      <c r="I27" s="309"/>
      <c r="J27" s="309"/>
      <c r="K27" s="309"/>
      <c r="L27" s="310"/>
      <c r="M27" s="131"/>
    </row>
    <row r="28" spans="2:25">
      <c r="B28" s="116"/>
      <c r="C28" s="306"/>
      <c r="D28" s="307"/>
      <c r="E28" s="306"/>
      <c r="F28" s="311"/>
      <c r="G28" s="311"/>
      <c r="H28" s="311"/>
      <c r="I28" s="311"/>
      <c r="J28" s="311"/>
      <c r="K28" s="311"/>
      <c r="L28" s="312"/>
      <c r="M28" s="131"/>
    </row>
    <row r="29" spans="2:25">
      <c r="B29" s="117"/>
      <c r="C29" s="302"/>
      <c r="D29" s="303"/>
      <c r="E29" s="313"/>
      <c r="F29" s="314"/>
      <c r="G29" s="314"/>
      <c r="H29" s="314"/>
      <c r="I29" s="314"/>
      <c r="J29" s="314"/>
      <c r="K29" s="314"/>
      <c r="L29" s="315"/>
      <c r="M29" s="132"/>
    </row>
    <row r="30" spans="2:25" ht="17.25" thickBot="1">
      <c r="B30" s="118"/>
      <c r="C30" s="316"/>
      <c r="D30" s="317"/>
      <c r="E30" s="318"/>
      <c r="F30" s="319"/>
      <c r="G30" s="319"/>
      <c r="H30" s="319"/>
      <c r="I30" s="319"/>
      <c r="J30" s="319"/>
      <c r="K30" s="319"/>
      <c r="L30" s="320"/>
      <c r="M30" s="130"/>
    </row>
  </sheetData>
  <mergeCells count="56">
    <mergeCell ref="K18:L18"/>
    <mergeCell ref="C20:D20"/>
    <mergeCell ref="K21:L21"/>
    <mergeCell ref="C22:D22"/>
    <mergeCell ref="K22:L22"/>
    <mergeCell ref="C21:D21"/>
    <mergeCell ref="C28:D28"/>
    <mergeCell ref="E28:L28"/>
    <mergeCell ref="C29:D29"/>
    <mergeCell ref="E29:L29"/>
    <mergeCell ref="C30:D30"/>
    <mergeCell ref="E30:L30"/>
    <mergeCell ref="C25:D25"/>
    <mergeCell ref="E25:L25"/>
    <mergeCell ref="C26:D26"/>
    <mergeCell ref="E26:L26"/>
    <mergeCell ref="C27:D27"/>
    <mergeCell ref="E27:L27"/>
    <mergeCell ref="B18:B19"/>
    <mergeCell ref="C18:D19"/>
    <mergeCell ref="E18:E19"/>
    <mergeCell ref="F18:F19"/>
    <mergeCell ref="H18:J18"/>
    <mergeCell ref="B14:B15"/>
    <mergeCell ref="B6:B13"/>
    <mergeCell ref="C6:D6"/>
    <mergeCell ref="K6:L1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K4:L4"/>
    <mergeCell ref="N3:N5"/>
    <mergeCell ref="P3:P4"/>
    <mergeCell ref="Q3:Q4"/>
    <mergeCell ref="R3:R4"/>
    <mergeCell ref="P5:Y5"/>
    <mergeCell ref="V3:V4"/>
    <mergeCell ref="W3:W4"/>
    <mergeCell ref="X3:X4"/>
    <mergeCell ref="Y3:Y4"/>
    <mergeCell ref="S3:S4"/>
    <mergeCell ref="U3:U4"/>
    <mergeCell ref="T3:T4"/>
    <mergeCell ref="B4:B5"/>
    <mergeCell ref="C4:D5"/>
    <mergeCell ref="E4:E5"/>
    <mergeCell ref="F4:F5"/>
    <mergeCell ref="H4:J4"/>
    <mergeCell ref="G4:G5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Y53"/>
  <sheetViews>
    <sheetView topLeftCell="I29" zoomScaleNormal="100" workbookViewId="0">
      <selection activeCell="Y48" sqref="Y48"/>
    </sheetView>
  </sheetViews>
  <sheetFormatPr defaultRowHeight="16.5"/>
  <cols>
    <col min="3" max="3" width="11.875" bestFit="1" customWidth="1"/>
    <col min="4" max="4" width="13.375" customWidth="1"/>
    <col min="5" max="5" width="9.125" customWidth="1"/>
    <col min="6" max="6" width="13.25" customWidth="1"/>
    <col min="7" max="8" width="11.5" customWidth="1"/>
    <col min="9" max="12" width="9" customWidth="1"/>
    <col min="13" max="13" width="3.375" customWidth="1"/>
    <col min="14" max="14" width="11.625" customWidth="1"/>
    <col min="15" max="15" width="4.625" customWidth="1"/>
    <col min="16" max="16" width="10" customWidth="1"/>
    <col min="17" max="17" width="9.75" customWidth="1"/>
    <col min="18" max="18" width="12.75" customWidth="1"/>
    <col min="19" max="19" width="9.875" customWidth="1"/>
    <col min="20" max="20" width="11.625" customWidth="1"/>
    <col min="21" max="21" width="11.25" customWidth="1"/>
    <col min="22" max="22" width="10.375" customWidth="1"/>
    <col min="24" max="24" width="10.5" bestFit="1" customWidth="1"/>
    <col min="25" max="25" width="12.25" customWidth="1"/>
  </cols>
  <sheetData>
    <row r="2" spans="1:10">
      <c r="A2" s="2" t="s">
        <v>1</v>
      </c>
      <c r="B2" s="2" t="s">
        <v>2</v>
      </c>
      <c r="C2" s="2" t="s">
        <v>3</v>
      </c>
      <c r="D2" s="2" t="s">
        <v>0</v>
      </c>
      <c r="E2" s="2" t="s">
        <v>13</v>
      </c>
      <c r="H2" s="143" t="s">
        <v>252</v>
      </c>
      <c r="I2" s="143" t="s">
        <v>280</v>
      </c>
      <c r="J2" s="143" t="s">
        <v>281</v>
      </c>
    </row>
    <row r="3" spans="1:10">
      <c r="A3" s="19">
        <v>4</v>
      </c>
      <c r="B3" s="20" t="s">
        <v>7</v>
      </c>
      <c r="C3" s="21">
        <v>3450000</v>
      </c>
      <c r="D3" s="3">
        <f>C3/$C$13</f>
        <v>0.53841892113333278</v>
      </c>
      <c r="E3" s="141">
        <f>D3</f>
        <v>0.53841892113333278</v>
      </c>
      <c r="H3" s="9" t="s">
        <v>248</v>
      </c>
      <c r="I3" s="123">
        <v>62</v>
      </c>
      <c r="J3" s="123" t="s">
        <v>253</v>
      </c>
    </row>
    <row r="4" spans="1:10">
      <c r="A4" s="19">
        <v>3</v>
      </c>
      <c r="B4" s="20" t="s">
        <v>6</v>
      </c>
      <c r="C4" s="21">
        <v>1420000</v>
      </c>
      <c r="D4" s="3">
        <f t="shared" ref="D4:D12" si="0">C4/$C$13</f>
        <v>0.22161010666937175</v>
      </c>
      <c r="E4" s="141">
        <f>E3+D4</f>
        <v>0.76002902780270454</v>
      </c>
      <c r="H4" s="9" t="s">
        <v>249</v>
      </c>
      <c r="I4" s="123">
        <v>14</v>
      </c>
      <c r="J4" s="123" t="s">
        <v>253</v>
      </c>
    </row>
    <row r="5" spans="1:10">
      <c r="A5" s="19">
        <v>2</v>
      </c>
      <c r="B5" s="20" t="s">
        <v>5</v>
      </c>
      <c r="C5" s="21">
        <v>1340000</v>
      </c>
      <c r="D5" s="3">
        <f t="shared" si="0"/>
        <v>0.20912503023729448</v>
      </c>
      <c r="E5" s="141">
        <f t="shared" ref="E5:E12" si="1">E4+D5</f>
        <v>0.96915405803999899</v>
      </c>
      <c r="H5" s="9" t="s">
        <v>250</v>
      </c>
      <c r="I5" s="123">
        <v>80</v>
      </c>
      <c r="J5" s="123" t="s">
        <v>254</v>
      </c>
    </row>
    <row r="6" spans="1:10">
      <c r="A6" s="19">
        <v>5</v>
      </c>
      <c r="B6" s="20" t="s">
        <v>8</v>
      </c>
      <c r="C6" s="21">
        <v>185000</v>
      </c>
      <c r="D6" s="3">
        <f t="shared" si="0"/>
        <v>2.8871739249178716E-2</v>
      </c>
      <c r="E6" s="141">
        <f t="shared" si="1"/>
        <v>0.99802579728917773</v>
      </c>
      <c r="H6" s="9" t="s">
        <v>251</v>
      </c>
      <c r="I6" s="123">
        <v>16</v>
      </c>
      <c r="J6" s="123" t="s">
        <v>254</v>
      </c>
    </row>
    <row r="7" spans="1:10">
      <c r="A7" s="19">
        <v>7</v>
      </c>
      <c r="B7" s="20" t="s">
        <v>9</v>
      </c>
      <c r="C7" s="21">
        <v>5500</v>
      </c>
      <c r="D7" s="3">
        <f t="shared" si="0"/>
        <v>8.5834900470531318E-4</v>
      </c>
      <c r="E7" s="141">
        <f t="shared" si="1"/>
        <v>0.998884146293883</v>
      </c>
    </row>
    <row r="8" spans="1:10">
      <c r="A8" s="19">
        <v>6</v>
      </c>
      <c r="B8" s="20" t="s">
        <v>220</v>
      </c>
      <c r="C8" s="21">
        <v>3500</v>
      </c>
      <c r="D8" s="3">
        <f t="shared" si="0"/>
        <v>5.4622209390338113E-4</v>
      </c>
      <c r="E8" s="141">
        <f t="shared" si="1"/>
        <v>0.99943036838778643</v>
      </c>
      <c r="H8" s="124" t="s">
        <v>256</v>
      </c>
      <c r="I8" s="126">
        <v>8839</v>
      </c>
      <c r="J8" s="125" t="s">
        <v>255</v>
      </c>
    </row>
    <row r="9" spans="1:10" ht="24">
      <c r="A9" s="19">
        <v>10</v>
      </c>
      <c r="B9" s="20" t="s">
        <v>12</v>
      </c>
      <c r="C9" s="21">
        <v>1800</v>
      </c>
      <c r="D9" s="3">
        <f t="shared" si="0"/>
        <v>2.8091421972173885E-4</v>
      </c>
      <c r="E9" s="141">
        <f t="shared" si="1"/>
        <v>0.99971128260750819</v>
      </c>
      <c r="H9" s="124" t="s">
        <v>357</v>
      </c>
      <c r="I9" s="126">
        <v>6266851</v>
      </c>
      <c r="J9" s="125" t="s">
        <v>257</v>
      </c>
    </row>
    <row r="10" spans="1:10">
      <c r="A10" s="19">
        <v>8</v>
      </c>
      <c r="B10" s="20" t="s">
        <v>10</v>
      </c>
      <c r="C10" s="21">
        <v>1500</v>
      </c>
      <c r="D10" s="3">
        <f t="shared" si="0"/>
        <v>2.3409518310144904E-4</v>
      </c>
      <c r="E10" s="141">
        <f t="shared" si="1"/>
        <v>0.99994537779060966</v>
      </c>
      <c r="H10" s="124" t="s">
        <v>355</v>
      </c>
      <c r="I10" s="13">
        <v>0</v>
      </c>
      <c r="J10" s="125" t="s">
        <v>356</v>
      </c>
    </row>
    <row r="11" spans="1:10">
      <c r="A11" s="19">
        <v>9</v>
      </c>
      <c r="B11" s="20" t="s">
        <v>11</v>
      </c>
      <c r="C11" s="21">
        <v>230</v>
      </c>
      <c r="D11" s="3">
        <f t="shared" si="0"/>
        <v>3.5894594742222185E-5</v>
      </c>
      <c r="E11" s="141">
        <f t="shared" si="1"/>
        <v>0.99998127238535184</v>
      </c>
    </row>
    <row r="12" spans="1:10">
      <c r="A12" s="19">
        <v>1</v>
      </c>
      <c r="B12" s="20" t="s">
        <v>4</v>
      </c>
      <c r="C12" s="21">
        <v>120</v>
      </c>
      <c r="D12" s="3">
        <f t="shared" si="0"/>
        <v>1.8727614648115925E-5</v>
      </c>
      <c r="E12" s="141">
        <f t="shared" si="1"/>
        <v>1</v>
      </c>
    </row>
    <row r="13" spans="1:10">
      <c r="C13" s="142">
        <f>SUM(C3:C12)</f>
        <v>6407650</v>
      </c>
      <c r="D13" s="119"/>
      <c r="E13" s="119"/>
      <c r="F13" s="119" t="s">
        <v>247</v>
      </c>
      <c r="G13" s="119"/>
    </row>
    <row r="14" spans="1:10">
      <c r="D14" s="120">
        <f>D3+D4+D5+D6+D7+D11</f>
        <v>0.99892004088862518</v>
      </c>
      <c r="E14" s="121">
        <f>E15*709</f>
        <v>6266851</v>
      </c>
      <c r="F14" s="122">
        <f>(D14-E14)/D14</f>
        <v>-6273625.2598406747</v>
      </c>
      <c r="G14" s="122"/>
    </row>
    <row r="15" spans="1:10">
      <c r="D15" s="119"/>
      <c r="E15" s="121">
        <v>8839</v>
      </c>
      <c r="F15" s="119"/>
      <c r="G15" s="119"/>
    </row>
    <row r="16" spans="1:10">
      <c r="B16" s="123" t="s">
        <v>258</v>
      </c>
      <c r="C16" s="127">
        <f>0.034*E15</f>
        <v>300.52600000000001</v>
      </c>
      <c r="D16" s="123" t="s">
        <v>259</v>
      </c>
    </row>
    <row r="17" spans="1:25">
      <c r="B17" s="123" t="s">
        <v>260</v>
      </c>
      <c r="C17" s="127">
        <f>0.005*E15</f>
        <v>44.195</v>
      </c>
      <c r="D17" s="123" t="s">
        <v>261</v>
      </c>
    </row>
    <row r="18" spans="1:25">
      <c r="B18" s="123" t="s">
        <v>262</v>
      </c>
      <c r="C18" s="127">
        <f>65.3*E15</f>
        <v>577186.69999999995</v>
      </c>
      <c r="D18" s="123" t="s">
        <v>263</v>
      </c>
    </row>
    <row r="20" spans="1:25" ht="17.25" thickBot="1">
      <c r="A20" s="83" t="s">
        <v>264</v>
      </c>
      <c r="B20" s="125" t="s">
        <v>265</v>
      </c>
      <c r="N20" s="83" t="s">
        <v>266</v>
      </c>
      <c r="P20" s="83" t="s">
        <v>278</v>
      </c>
      <c r="Q20" t="s">
        <v>282</v>
      </c>
    </row>
    <row r="21" spans="1:25" ht="19.5">
      <c r="B21" s="84" t="s">
        <v>227</v>
      </c>
      <c r="C21" s="85"/>
      <c r="D21" s="86"/>
      <c r="E21" s="86"/>
      <c r="F21" s="86"/>
      <c r="G21" s="86"/>
      <c r="H21" s="86"/>
      <c r="I21" s="86"/>
      <c r="J21" s="86"/>
      <c r="K21" s="86"/>
      <c r="L21" s="87"/>
      <c r="M21" s="100"/>
      <c r="N21" s="328" t="s">
        <v>267</v>
      </c>
      <c r="P21" s="277" t="s">
        <v>271</v>
      </c>
      <c r="Q21" s="277" t="s">
        <v>272</v>
      </c>
      <c r="R21" s="277" t="s">
        <v>273</v>
      </c>
      <c r="S21" s="277" t="s">
        <v>274</v>
      </c>
      <c r="T21" s="281" t="s">
        <v>615</v>
      </c>
      <c r="U21" s="277" t="s">
        <v>443</v>
      </c>
      <c r="V21" s="277" t="s">
        <v>444</v>
      </c>
      <c r="W21" s="281" t="s">
        <v>275</v>
      </c>
      <c r="X21" s="277" t="s">
        <v>445</v>
      </c>
      <c r="Y21" s="283" t="s">
        <v>276</v>
      </c>
    </row>
    <row r="22" spans="1:25" ht="16.5" customHeight="1">
      <c r="B22" s="262" t="s">
        <v>228</v>
      </c>
      <c r="C22" s="264" t="s">
        <v>229</v>
      </c>
      <c r="D22" s="265"/>
      <c r="E22" s="268" t="s">
        <v>230</v>
      </c>
      <c r="F22" s="268" t="s">
        <v>231</v>
      </c>
      <c r="G22" s="272" t="s">
        <v>314</v>
      </c>
      <c r="H22" s="269" t="s">
        <v>232</v>
      </c>
      <c r="I22" s="270"/>
      <c r="J22" s="271"/>
      <c r="K22" s="269" t="s">
        <v>233</v>
      </c>
      <c r="L22" s="274"/>
      <c r="M22" s="112"/>
      <c r="N22" s="276"/>
      <c r="P22" s="277"/>
      <c r="Q22" s="277"/>
      <c r="R22" s="277"/>
      <c r="S22" s="277"/>
      <c r="T22" s="282"/>
      <c r="U22" s="277"/>
      <c r="V22" s="277"/>
      <c r="W22" s="282"/>
      <c r="X22" s="277"/>
      <c r="Y22" s="283"/>
    </row>
    <row r="23" spans="1:25">
      <c r="B23" s="263"/>
      <c r="C23" s="266"/>
      <c r="D23" s="267"/>
      <c r="E23" s="268"/>
      <c r="F23" s="268"/>
      <c r="G23" s="273"/>
      <c r="H23" s="88" t="s">
        <v>234</v>
      </c>
      <c r="I23" s="88" t="s">
        <v>235</v>
      </c>
      <c r="J23" s="88" t="s">
        <v>236</v>
      </c>
      <c r="K23" s="89" t="s">
        <v>237</v>
      </c>
      <c r="L23" s="90" t="s">
        <v>238</v>
      </c>
      <c r="M23" s="112"/>
      <c r="N23" s="276"/>
      <c r="P23" s="278"/>
      <c r="Q23" s="279"/>
      <c r="R23" s="279"/>
      <c r="S23" s="279"/>
      <c r="T23" s="279"/>
      <c r="U23" s="279"/>
      <c r="V23" s="279"/>
      <c r="W23" s="279"/>
      <c r="X23" s="279"/>
      <c r="Y23" s="280"/>
    </row>
    <row r="24" spans="1:25" ht="16.5" customHeight="1">
      <c r="B24" s="286" t="s">
        <v>239</v>
      </c>
      <c r="C24" s="326" t="s">
        <v>7</v>
      </c>
      <c r="D24" s="327"/>
      <c r="E24" s="91" t="s">
        <v>394</v>
      </c>
      <c r="F24" s="201">
        <v>3450000</v>
      </c>
      <c r="G24" s="199">
        <v>0.53841892113333278</v>
      </c>
      <c r="H24" s="91" t="s">
        <v>396</v>
      </c>
      <c r="I24" s="92"/>
      <c r="J24" s="198"/>
      <c r="K24" s="290"/>
      <c r="L24" s="291"/>
      <c r="M24" s="129"/>
      <c r="N24" s="202">
        <f>F24/$I$8</f>
        <v>390.31564656635368</v>
      </c>
      <c r="P24" s="134"/>
      <c r="Q24" s="134" t="str">
        <f>배출계수!C136</f>
        <v>상수</v>
      </c>
      <c r="R24" s="135"/>
      <c r="S24" s="135">
        <f>배출계수!D136</f>
        <v>3.3199999999999999E-4</v>
      </c>
      <c r="T24" s="135" t="str">
        <f>배출계수!E136</f>
        <v>kg CO2 / kg</v>
      </c>
      <c r="U24" s="136"/>
      <c r="V24" s="136">
        <f>N24*S24</f>
        <v>0.12958479466002942</v>
      </c>
      <c r="W24" s="137"/>
      <c r="X24" s="136">
        <f>V24</f>
        <v>0.12958479466002942</v>
      </c>
      <c r="Y24" s="138"/>
    </row>
    <row r="25" spans="1:25">
      <c r="B25" s="287"/>
      <c r="C25" s="207" t="s">
        <v>6</v>
      </c>
      <c r="D25" s="20"/>
      <c r="E25" s="91" t="s">
        <v>394</v>
      </c>
      <c r="F25" s="201">
        <v>1420000</v>
      </c>
      <c r="G25" s="199">
        <v>0.76002902780270454</v>
      </c>
      <c r="H25" s="91"/>
      <c r="I25" s="92"/>
      <c r="J25" s="198"/>
      <c r="K25" s="292"/>
      <c r="L25" s="293"/>
      <c r="M25" s="129"/>
      <c r="N25" s="202">
        <f t="shared" ref="N25:N40" si="2">F25/$I$8</f>
        <v>160.65165742731079</v>
      </c>
      <c r="P25" s="134"/>
      <c r="Q25" s="134"/>
      <c r="R25" s="135"/>
      <c r="S25" s="135"/>
      <c r="T25" s="135"/>
      <c r="U25" s="136"/>
      <c r="V25" s="136"/>
      <c r="W25" s="137"/>
      <c r="X25" s="136"/>
      <c r="Y25" s="138"/>
    </row>
    <row r="26" spans="1:25">
      <c r="B26" s="287"/>
      <c r="C26" s="207" t="s">
        <v>5</v>
      </c>
      <c r="D26" s="20"/>
      <c r="E26" s="91" t="s">
        <v>394</v>
      </c>
      <c r="F26" s="201">
        <v>1340000</v>
      </c>
      <c r="G26" s="200">
        <v>0.96915405803999899</v>
      </c>
      <c r="H26" s="91"/>
      <c r="I26" s="92"/>
      <c r="J26" s="198"/>
      <c r="K26" s="292"/>
      <c r="L26" s="293"/>
      <c r="M26" s="129"/>
      <c r="N26" s="202">
        <f t="shared" si="2"/>
        <v>151.60085982577215</v>
      </c>
      <c r="P26" s="134"/>
      <c r="Q26" s="134"/>
      <c r="R26" s="135"/>
      <c r="S26" s="135"/>
      <c r="T26" s="135"/>
      <c r="U26" s="136"/>
      <c r="V26" s="136"/>
      <c r="W26" s="137"/>
      <c r="X26" s="136"/>
      <c r="Y26" s="138"/>
    </row>
    <row r="27" spans="1:25">
      <c r="B27" s="287"/>
      <c r="C27" s="20" t="s">
        <v>8</v>
      </c>
      <c r="D27" s="20"/>
      <c r="E27" s="91" t="s">
        <v>394</v>
      </c>
      <c r="F27" s="201">
        <v>185000</v>
      </c>
      <c r="G27" s="94"/>
      <c r="H27" s="91"/>
      <c r="I27" s="92"/>
      <c r="J27" s="198"/>
      <c r="K27" s="292"/>
      <c r="L27" s="293"/>
      <c r="M27" s="129"/>
      <c r="N27" s="202">
        <f t="shared" si="2"/>
        <v>20.929969453558094</v>
      </c>
      <c r="P27" s="134"/>
      <c r="Q27" s="134"/>
      <c r="R27" s="135"/>
      <c r="S27" s="135"/>
      <c r="T27" s="135"/>
      <c r="U27" s="136"/>
      <c r="V27" s="136"/>
      <c r="W27" s="137"/>
      <c r="X27" s="136"/>
      <c r="Y27" s="138"/>
    </row>
    <row r="28" spans="1:25">
      <c r="B28" s="287"/>
      <c r="C28" s="20" t="s">
        <v>9</v>
      </c>
      <c r="D28" s="20"/>
      <c r="E28" s="91" t="s">
        <v>394</v>
      </c>
      <c r="F28" s="201">
        <v>5500</v>
      </c>
      <c r="G28" s="94"/>
      <c r="H28" s="91"/>
      <c r="I28" s="92"/>
      <c r="J28" s="198"/>
      <c r="K28" s="292"/>
      <c r="L28" s="293"/>
      <c r="M28" s="129"/>
      <c r="N28" s="202">
        <f t="shared" si="2"/>
        <v>0.6222423351057812</v>
      </c>
      <c r="P28" s="134"/>
      <c r="Q28" s="134"/>
      <c r="R28" s="135"/>
      <c r="S28" s="135"/>
      <c r="T28" s="135"/>
      <c r="U28" s="136"/>
      <c r="V28" s="136"/>
      <c r="W28" s="137"/>
      <c r="X28" s="136"/>
      <c r="Y28" s="138"/>
    </row>
    <row r="29" spans="1:25">
      <c r="B29" s="287"/>
      <c r="C29" s="20" t="s">
        <v>220</v>
      </c>
      <c r="D29" s="20"/>
      <c r="E29" s="91" t="s">
        <v>394</v>
      </c>
      <c r="F29" s="201">
        <v>3500</v>
      </c>
      <c r="G29" s="94"/>
      <c r="H29" s="91"/>
      <c r="I29" s="92"/>
      <c r="J29" s="198"/>
      <c r="K29" s="292"/>
      <c r="L29" s="293"/>
      <c r="M29" s="129"/>
      <c r="N29" s="202">
        <f t="shared" si="2"/>
        <v>0.3959723950673153</v>
      </c>
      <c r="P29" s="134"/>
      <c r="Q29" s="134"/>
      <c r="R29" s="135"/>
      <c r="S29" s="135"/>
      <c r="T29" s="135"/>
      <c r="U29" s="136"/>
      <c r="V29" s="136"/>
      <c r="W29" s="137"/>
      <c r="X29" s="136"/>
      <c r="Y29" s="138"/>
    </row>
    <row r="30" spans="1:25">
      <c r="B30" s="287"/>
      <c r="C30" s="20" t="s">
        <v>12</v>
      </c>
      <c r="D30" s="20"/>
      <c r="E30" s="91" t="s">
        <v>394</v>
      </c>
      <c r="F30" s="201">
        <v>1800</v>
      </c>
      <c r="G30" s="94"/>
      <c r="H30" s="91"/>
      <c r="I30" s="92"/>
      <c r="J30" s="198"/>
      <c r="K30" s="292"/>
      <c r="L30" s="293"/>
      <c r="M30" s="129"/>
      <c r="N30" s="202">
        <f t="shared" si="2"/>
        <v>0.2036429460346193</v>
      </c>
      <c r="P30" s="134"/>
      <c r="Q30" s="134"/>
      <c r="R30" s="135"/>
      <c r="S30" s="135"/>
      <c r="T30" s="135"/>
      <c r="U30" s="136"/>
      <c r="V30" s="136"/>
      <c r="W30" s="137"/>
      <c r="X30" s="136"/>
      <c r="Y30" s="138"/>
    </row>
    <row r="31" spans="1:25">
      <c r="B31" s="287"/>
      <c r="C31" s="20" t="s">
        <v>10</v>
      </c>
      <c r="D31" s="20"/>
      <c r="E31" s="91" t="s">
        <v>394</v>
      </c>
      <c r="F31" s="201">
        <v>1500</v>
      </c>
      <c r="G31" s="94"/>
      <c r="H31" s="91"/>
      <c r="I31" s="92"/>
      <c r="J31" s="198"/>
      <c r="K31" s="292"/>
      <c r="L31" s="293"/>
      <c r="M31" s="129"/>
      <c r="N31" s="202">
        <f t="shared" si="2"/>
        <v>0.16970245502884942</v>
      </c>
      <c r="P31" s="134"/>
      <c r="Q31" s="134"/>
      <c r="R31" s="135"/>
      <c r="S31" s="135"/>
      <c r="T31" s="135"/>
      <c r="U31" s="136"/>
      <c r="V31" s="136"/>
      <c r="W31" s="137"/>
      <c r="X31" s="136"/>
      <c r="Y31" s="138"/>
    </row>
    <row r="32" spans="1:25">
      <c r="B32" s="287"/>
      <c r="C32" s="20" t="s">
        <v>11</v>
      </c>
      <c r="D32" s="20"/>
      <c r="E32" s="91" t="s">
        <v>394</v>
      </c>
      <c r="F32" s="201">
        <v>230</v>
      </c>
      <c r="G32" s="94"/>
      <c r="H32" s="91"/>
      <c r="I32" s="92"/>
      <c r="J32" s="198"/>
      <c r="K32" s="292"/>
      <c r="L32" s="293"/>
      <c r="M32" s="129"/>
      <c r="N32" s="202">
        <f t="shared" si="2"/>
        <v>2.6021043104423578E-2</v>
      </c>
      <c r="P32" s="134"/>
      <c r="Q32" s="134"/>
      <c r="R32" s="135"/>
      <c r="S32" s="135"/>
      <c r="T32" s="135"/>
      <c r="U32" s="136"/>
      <c r="V32" s="136"/>
      <c r="W32" s="137"/>
      <c r="X32" s="136"/>
      <c r="Y32" s="138"/>
    </row>
    <row r="33" spans="2:25">
      <c r="B33" s="287"/>
      <c r="C33" s="20" t="s">
        <v>4</v>
      </c>
      <c r="D33" s="20"/>
      <c r="E33" s="91" t="s">
        <v>394</v>
      </c>
      <c r="F33" s="201">
        <v>120</v>
      </c>
      <c r="G33" s="95"/>
      <c r="H33" s="91"/>
      <c r="I33" s="92"/>
      <c r="J33" s="198"/>
      <c r="K33" s="292"/>
      <c r="L33" s="293"/>
      <c r="M33" s="129"/>
      <c r="N33" s="202">
        <f t="shared" si="2"/>
        <v>1.3576196402307953E-2</v>
      </c>
      <c r="P33" s="134"/>
      <c r="Q33" s="134"/>
      <c r="R33" s="135"/>
      <c r="S33" s="135"/>
      <c r="T33" s="135"/>
      <c r="U33" s="136"/>
      <c r="V33" s="136"/>
      <c r="W33" s="137"/>
      <c r="X33" s="136"/>
      <c r="Y33" s="138"/>
    </row>
    <row r="34" spans="2:25">
      <c r="B34" s="287"/>
      <c r="C34" s="208" t="s">
        <v>15</v>
      </c>
      <c r="D34" s="9"/>
      <c r="E34" s="91" t="s">
        <v>394</v>
      </c>
      <c r="F34" s="94">
        <f>I3*I8</f>
        <v>548018</v>
      </c>
      <c r="G34" s="94"/>
      <c r="H34" s="91"/>
      <c r="I34" s="92"/>
      <c r="J34" s="198"/>
      <c r="K34" s="292"/>
      <c r="L34" s="293"/>
      <c r="M34" s="129"/>
      <c r="N34" s="202">
        <f t="shared" si="2"/>
        <v>62</v>
      </c>
      <c r="P34" s="134"/>
      <c r="Q34" s="134"/>
      <c r="R34" s="135"/>
      <c r="S34" s="135"/>
      <c r="T34" s="135"/>
      <c r="U34" s="136"/>
      <c r="V34" s="136"/>
      <c r="W34" s="137"/>
      <c r="X34" s="136"/>
      <c r="Y34" s="138"/>
    </row>
    <row r="35" spans="2:25">
      <c r="B35" s="287"/>
      <c r="C35" s="208" t="s">
        <v>14</v>
      </c>
      <c r="D35" s="9"/>
      <c r="E35" s="91" t="s">
        <v>394</v>
      </c>
      <c r="F35" s="94">
        <f>I4*I8</f>
        <v>123746</v>
      </c>
      <c r="G35" s="94"/>
      <c r="H35" s="91"/>
      <c r="I35" s="92"/>
      <c r="J35" s="198"/>
      <c r="K35" s="292"/>
      <c r="L35" s="293"/>
      <c r="M35" s="129"/>
      <c r="N35" s="202">
        <f t="shared" si="2"/>
        <v>14</v>
      </c>
      <c r="P35" s="134"/>
      <c r="Q35" s="134"/>
      <c r="R35" s="135"/>
      <c r="S35" s="135"/>
      <c r="T35" s="135"/>
      <c r="U35" s="136"/>
      <c r="V35" s="136"/>
      <c r="W35" s="137"/>
      <c r="X35" s="136"/>
      <c r="Y35" s="138"/>
    </row>
    <row r="36" spans="2:25">
      <c r="B36" s="287"/>
      <c r="C36" s="208" t="s">
        <v>32</v>
      </c>
      <c r="D36" s="9"/>
      <c r="E36" s="91" t="s">
        <v>394</v>
      </c>
      <c r="F36" s="94">
        <f>I5*I8/8</f>
        <v>88390</v>
      </c>
      <c r="G36" s="94"/>
      <c r="H36" s="91"/>
      <c r="I36" s="92"/>
      <c r="J36" s="198"/>
      <c r="K36" s="292"/>
      <c r="L36" s="293"/>
      <c r="M36" s="129"/>
      <c r="N36" s="202">
        <f t="shared" si="2"/>
        <v>10</v>
      </c>
      <c r="P36" s="134"/>
      <c r="Q36" s="134"/>
      <c r="R36" s="135"/>
      <c r="S36" s="135"/>
      <c r="T36" s="135"/>
      <c r="U36" s="136"/>
      <c r="V36" s="136"/>
      <c r="W36" s="137"/>
      <c r="X36" s="136"/>
      <c r="Y36" s="138"/>
    </row>
    <row r="37" spans="2:25">
      <c r="B37" s="325"/>
      <c r="C37" s="208" t="s">
        <v>33</v>
      </c>
      <c r="D37" s="9"/>
      <c r="E37" s="91" t="s">
        <v>394</v>
      </c>
      <c r="F37" s="94">
        <f>I6*I8/8</f>
        <v>17678</v>
      </c>
      <c r="G37" s="94"/>
      <c r="H37" s="91"/>
      <c r="I37" s="92"/>
      <c r="J37" s="198"/>
      <c r="K37" s="292"/>
      <c r="L37" s="293"/>
      <c r="M37" s="129"/>
      <c r="N37" s="202">
        <f t="shared" si="2"/>
        <v>2</v>
      </c>
      <c r="P37" s="134"/>
      <c r="Q37" s="134"/>
      <c r="R37" s="135"/>
      <c r="S37" s="135"/>
      <c r="T37" s="135"/>
      <c r="U37" s="136"/>
      <c r="V37" s="136"/>
      <c r="W37" s="137"/>
      <c r="X37" s="136"/>
      <c r="Y37" s="138"/>
    </row>
    <row r="38" spans="2:25">
      <c r="B38" s="284" t="s">
        <v>240</v>
      </c>
      <c r="C38" s="123" t="s">
        <v>258</v>
      </c>
      <c r="D38" s="123"/>
      <c r="E38" s="91" t="str">
        <f>D16</f>
        <v>kwh</v>
      </c>
      <c r="F38" s="94">
        <f>C16</f>
        <v>300.52600000000001</v>
      </c>
      <c r="G38" s="94"/>
      <c r="H38" s="91"/>
      <c r="I38" s="92"/>
      <c r="J38" s="198"/>
      <c r="K38" s="292"/>
      <c r="L38" s="293"/>
      <c r="M38" s="129"/>
      <c r="N38" s="202">
        <f t="shared" si="2"/>
        <v>3.4000000000000002E-2</v>
      </c>
      <c r="P38" s="134"/>
      <c r="Q38" s="139" t="str">
        <f>배출계수!C145</f>
        <v>전기</v>
      </c>
      <c r="R38" s="135"/>
      <c r="S38" s="135">
        <f>배출계수!D145</f>
        <v>0.495</v>
      </c>
      <c r="T38" s="243" t="str">
        <f>배출계수!E145</f>
        <v>kg CO2 / kWh</v>
      </c>
      <c r="U38" s="136"/>
      <c r="V38" s="136">
        <f>N38*S38</f>
        <v>1.6830000000000001E-2</v>
      </c>
      <c r="W38" s="137"/>
      <c r="X38" s="136">
        <f>V38</f>
        <v>1.6830000000000001E-2</v>
      </c>
      <c r="Y38" s="138"/>
    </row>
    <row r="39" spans="2:25" ht="24">
      <c r="B39" s="285"/>
      <c r="C39" s="123" t="s">
        <v>260</v>
      </c>
      <c r="D39" s="123"/>
      <c r="E39" s="91" t="str">
        <f>D17</f>
        <v>Nm3</v>
      </c>
      <c r="F39" s="94">
        <f>C17</f>
        <v>44.195</v>
      </c>
      <c r="G39" s="94"/>
      <c r="H39" s="91"/>
      <c r="I39" s="91"/>
      <c r="J39" s="198"/>
      <c r="K39" s="292"/>
      <c r="L39" s="293"/>
      <c r="M39" s="129"/>
      <c r="N39" s="202">
        <f t="shared" si="2"/>
        <v>5.0000000000000001E-3</v>
      </c>
      <c r="P39" s="203" t="str">
        <f>배출계수!H58</f>
        <v>제조업 및 건설</v>
      </c>
      <c r="Q39" s="139" t="str">
        <f>배출계수!C144</f>
        <v>LNG</v>
      </c>
      <c r="R39" s="204">
        <f>배출계수!I58</f>
        <v>2.78</v>
      </c>
      <c r="S39" s="135">
        <f>배출계수!D144</f>
        <v>0.59499999999999997</v>
      </c>
      <c r="T39" s="243" t="str">
        <f>배출계수!E144</f>
        <v>kg CO2 / kg</v>
      </c>
      <c r="U39" s="136">
        <f>N39*R39*참고.에너지밀도!B7</f>
        <v>1.1203400000000001E-2</v>
      </c>
      <c r="V39" s="136">
        <f>N39*S39*참고.에너지밀도!B7</f>
        <v>2.39785E-3</v>
      </c>
      <c r="W39" s="137"/>
      <c r="X39" s="136">
        <f>U39+V39</f>
        <v>1.360125E-2</v>
      </c>
      <c r="Y39" s="138"/>
    </row>
    <row r="40" spans="2:25">
      <c r="B40" s="97" t="s">
        <v>241</v>
      </c>
      <c r="C40" s="123" t="s">
        <v>262</v>
      </c>
      <c r="D40" s="123"/>
      <c r="E40" s="91" t="s">
        <v>394</v>
      </c>
      <c r="F40" s="94">
        <f>C18</f>
        <v>577186.69999999995</v>
      </c>
      <c r="G40" s="94"/>
      <c r="H40" s="91"/>
      <c r="I40" s="91"/>
      <c r="J40" s="198" t="s">
        <v>396</v>
      </c>
      <c r="K40" s="294"/>
      <c r="L40" s="295"/>
      <c r="M40" s="129"/>
      <c r="N40" s="202">
        <f t="shared" si="2"/>
        <v>65.3</v>
      </c>
      <c r="P40" s="134"/>
      <c r="Q40" s="134" t="str">
        <f>배출계수!C136</f>
        <v>상수</v>
      </c>
      <c r="R40" s="135"/>
      <c r="S40" s="135">
        <f>배출계수!D136</f>
        <v>3.3199999999999999E-4</v>
      </c>
      <c r="T40" s="243" t="str">
        <f>배출계수!E136</f>
        <v>kg CO2 / kg</v>
      </c>
      <c r="U40" s="136"/>
      <c r="V40" s="136">
        <f>N40*S40</f>
        <v>2.16796E-2</v>
      </c>
      <c r="W40" s="137"/>
      <c r="X40" s="136">
        <f>V40</f>
        <v>2.16796E-2</v>
      </c>
      <c r="Y40" s="138"/>
    </row>
    <row r="41" spans="2:25" ht="19.5">
      <c r="B41" s="98" t="s">
        <v>242</v>
      </c>
      <c r="C41" s="99"/>
      <c r="D41" s="100"/>
      <c r="E41" s="100"/>
      <c r="F41" s="101">
        <f>SUM(F24:F37)</f>
        <v>7185482</v>
      </c>
      <c r="G41" s="101"/>
      <c r="H41" s="102"/>
      <c r="I41" s="100"/>
      <c r="J41" s="100"/>
      <c r="K41" s="100"/>
      <c r="L41" s="103"/>
      <c r="M41" s="100"/>
      <c r="N41" s="133"/>
      <c r="P41" s="134"/>
      <c r="Q41" s="134"/>
      <c r="R41" s="135"/>
      <c r="S41" s="135"/>
      <c r="T41" s="135"/>
      <c r="U41" s="136"/>
      <c r="V41" s="136"/>
      <c r="W41" s="137"/>
      <c r="X41" s="136"/>
      <c r="Y41" s="138"/>
    </row>
    <row r="42" spans="2:25" ht="16.5" customHeight="1">
      <c r="B42" s="262" t="s">
        <v>228</v>
      </c>
      <c r="C42" s="264" t="s">
        <v>229</v>
      </c>
      <c r="D42" s="265"/>
      <c r="E42" s="268" t="s">
        <v>230</v>
      </c>
      <c r="F42" s="268" t="s">
        <v>231</v>
      </c>
      <c r="G42" s="128"/>
      <c r="H42" s="269" t="s">
        <v>232</v>
      </c>
      <c r="I42" s="270"/>
      <c r="J42" s="271"/>
      <c r="K42" s="269" t="s">
        <v>233</v>
      </c>
      <c r="L42" s="274"/>
      <c r="M42" s="112"/>
      <c r="N42" s="133"/>
      <c r="P42" s="134"/>
      <c r="Q42" s="139"/>
      <c r="R42" s="135"/>
      <c r="S42" s="135"/>
      <c r="T42" s="135"/>
      <c r="U42" s="136"/>
      <c r="V42" s="136"/>
      <c r="W42" s="137"/>
      <c r="X42" s="136"/>
      <c r="Y42" s="138"/>
    </row>
    <row r="43" spans="2:25">
      <c r="B43" s="263"/>
      <c r="C43" s="266"/>
      <c r="D43" s="267"/>
      <c r="E43" s="268"/>
      <c r="F43" s="268"/>
      <c r="G43" s="88"/>
      <c r="H43" s="88" t="s">
        <v>234</v>
      </c>
      <c r="I43" s="88" t="s">
        <v>235</v>
      </c>
      <c r="J43" s="88" t="s">
        <v>236</v>
      </c>
      <c r="K43" s="89" t="s">
        <v>237</v>
      </c>
      <c r="L43" s="90" t="s">
        <v>238</v>
      </c>
      <c r="M43" s="112"/>
      <c r="N43" s="133"/>
      <c r="P43" s="134"/>
      <c r="Q43" s="134"/>
      <c r="R43" s="135"/>
      <c r="S43" s="135"/>
      <c r="T43" s="135"/>
      <c r="U43" s="136"/>
      <c r="V43" s="136"/>
      <c r="W43" s="137"/>
      <c r="X43" s="136"/>
      <c r="Y43" s="138"/>
    </row>
    <row r="44" spans="2:25">
      <c r="B44" s="96" t="s">
        <v>243</v>
      </c>
      <c r="C44" s="321" t="s">
        <v>395</v>
      </c>
      <c r="D44" s="322"/>
      <c r="E44" s="91" t="s">
        <v>394</v>
      </c>
      <c r="F44" s="105">
        <f>I9+F34+F35+F36+F37</f>
        <v>7044683</v>
      </c>
      <c r="G44" s="105"/>
      <c r="H44" s="91"/>
      <c r="I44" s="104"/>
      <c r="J44" s="106"/>
      <c r="K44" s="107"/>
      <c r="L44" s="108"/>
      <c r="M44" s="130"/>
      <c r="N44" s="202">
        <f>F44/$I$8</f>
        <v>797</v>
      </c>
      <c r="P44" s="134"/>
      <c r="Q44" s="134"/>
      <c r="R44" s="135"/>
      <c r="S44" s="135"/>
      <c r="T44" s="135"/>
      <c r="U44" s="136"/>
      <c r="V44" s="136"/>
      <c r="W44" s="137"/>
      <c r="X44" s="136"/>
      <c r="Y44" s="138"/>
    </row>
    <row r="45" spans="2:25">
      <c r="B45" s="97" t="s">
        <v>268</v>
      </c>
      <c r="C45" s="323"/>
      <c r="D45" s="324"/>
      <c r="E45" s="91"/>
      <c r="F45" s="109">
        <f>F41-F44</f>
        <v>140799</v>
      </c>
      <c r="G45" s="109"/>
      <c r="H45" s="91"/>
      <c r="I45" s="91"/>
      <c r="J45" s="91"/>
      <c r="K45" s="302"/>
      <c r="L45" s="305"/>
      <c r="M45" s="130"/>
      <c r="N45" s="202">
        <f>F45/$I$8</f>
        <v>15.92929064373798</v>
      </c>
      <c r="P45" s="134"/>
      <c r="Q45" s="139" t="str">
        <f>배출계수!M29</f>
        <v>폐수처리</v>
      </c>
      <c r="R45" s="14"/>
      <c r="S45" s="205">
        <f>배출계수!N29</f>
        <v>1.2800000000000001E-3</v>
      </c>
      <c r="T45" s="247" t="str">
        <f>배출계수!O29</f>
        <v>kg CO2 / kg</v>
      </c>
      <c r="U45" s="14"/>
      <c r="V45" s="136">
        <f>N45*S45</f>
        <v>2.0389492023984615E-2</v>
      </c>
      <c r="W45" s="6"/>
      <c r="X45" s="251">
        <f>V45</f>
        <v>2.0389492023984615E-2</v>
      </c>
      <c r="Y45" s="134"/>
    </row>
    <row r="46" spans="2:25" ht="21" customHeight="1">
      <c r="B46" s="110"/>
      <c r="C46" s="111"/>
      <c r="D46" s="112"/>
      <c r="E46" s="112"/>
      <c r="F46" s="113"/>
      <c r="G46" s="113"/>
      <c r="H46" s="112"/>
      <c r="I46" s="112"/>
      <c r="J46" s="112"/>
      <c r="K46" s="112"/>
      <c r="L46" s="114"/>
      <c r="M46" s="112"/>
      <c r="W46" s="249" t="s">
        <v>270</v>
      </c>
      <c r="X46" s="248">
        <f>SUM(X23:X45)</f>
        <v>0.20208513668401407</v>
      </c>
    </row>
    <row r="47" spans="2:25" ht="19.5">
      <c r="B47" s="98" t="s">
        <v>244</v>
      </c>
      <c r="C47" s="100"/>
      <c r="D47" s="100"/>
      <c r="E47" s="100"/>
      <c r="F47" s="100"/>
      <c r="G47" s="100"/>
      <c r="H47" s="100"/>
      <c r="I47" s="100"/>
      <c r="J47" s="100"/>
      <c r="K47" s="100"/>
      <c r="L47" s="103"/>
      <c r="M47" s="100"/>
      <c r="W47" s="250"/>
      <c r="X47" s="206"/>
    </row>
    <row r="48" spans="2:25">
      <c r="B48" s="97" t="s">
        <v>245</v>
      </c>
      <c r="C48" s="302" t="s">
        <v>229</v>
      </c>
      <c r="D48" s="303"/>
      <c r="E48" s="302" t="s">
        <v>246</v>
      </c>
      <c r="F48" s="304"/>
      <c r="G48" s="304"/>
      <c r="H48" s="304"/>
      <c r="I48" s="304"/>
      <c r="J48" s="304"/>
      <c r="K48" s="304"/>
      <c r="L48" s="305"/>
      <c r="M48" s="130"/>
    </row>
    <row r="49" spans="2:13">
      <c r="B49" s="115"/>
      <c r="C49" s="306"/>
      <c r="D49" s="307"/>
      <c r="E49" s="308"/>
      <c r="F49" s="309"/>
      <c r="G49" s="309"/>
      <c r="H49" s="309"/>
      <c r="I49" s="309"/>
      <c r="J49" s="309"/>
      <c r="K49" s="309"/>
      <c r="L49" s="310"/>
      <c r="M49" s="131"/>
    </row>
    <row r="50" spans="2:13">
      <c r="B50" s="116"/>
      <c r="C50" s="306"/>
      <c r="D50" s="307"/>
      <c r="E50" s="308"/>
      <c r="F50" s="309"/>
      <c r="G50" s="309"/>
      <c r="H50" s="309"/>
      <c r="I50" s="309"/>
      <c r="J50" s="309"/>
      <c r="K50" s="309"/>
      <c r="L50" s="310"/>
      <c r="M50" s="131"/>
    </row>
    <row r="51" spans="2:13">
      <c r="B51" s="116"/>
      <c r="C51" s="306"/>
      <c r="D51" s="307"/>
      <c r="E51" s="306"/>
      <c r="F51" s="311"/>
      <c r="G51" s="311"/>
      <c r="H51" s="311"/>
      <c r="I51" s="311"/>
      <c r="J51" s="311"/>
      <c r="K51" s="311"/>
      <c r="L51" s="312"/>
      <c r="M51" s="131"/>
    </row>
    <row r="52" spans="2:13">
      <c r="B52" s="117"/>
      <c r="C52" s="302"/>
      <c r="D52" s="303"/>
      <c r="E52" s="313"/>
      <c r="F52" s="314"/>
      <c r="G52" s="314"/>
      <c r="H52" s="314"/>
      <c r="I52" s="314"/>
      <c r="J52" s="314"/>
      <c r="K52" s="314"/>
      <c r="L52" s="315"/>
      <c r="M52" s="132"/>
    </row>
    <row r="53" spans="2:13" ht="40.5" customHeight="1" thickBot="1">
      <c r="B53" s="118"/>
      <c r="C53" s="316"/>
      <c r="D53" s="317"/>
      <c r="E53" s="318"/>
      <c r="F53" s="319"/>
      <c r="G53" s="319"/>
      <c r="H53" s="319"/>
      <c r="I53" s="319"/>
      <c r="J53" s="319"/>
      <c r="K53" s="319"/>
      <c r="L53" s="320"/>
      <c r="M53" s="130"/>
    </row>
  </sheetData>
  <mergeCells count="44">
    <mergeCell ref="Y21:Y22"/>
    <mergeCell ref="P23:Y23"/>
    <mergeCell ref="G22:G23"/>
    <mergeCell ref="N21:N23"/>
    <mergeCell ref="P21:P22"/>
    <mergeCell ref="Q21:Q22"/>
    <mergeCell ref="R21:R22"/>
    <mergeCell ref="S21:S22"/>
    <mergeCell ref="U21:U22"/>
    <mergeCell ref="V21:V22"/>
    <mergeCell ref="W21:W22"/>
    <mergeCell ref="X21:X22"/>
    <mergeCell ref="T21:T22"/>
    <mergeCell ref="H42:J42"/>
    <mergeCell ref="K42:L42"/>
    <mergeCell ref="C44:D44"/>
    <mergeCell ref="C45:D45"/>
    <mergeCell ref="K45:L45"/>
    <mergeCell ref="C53:D53"/>
    <mergeCell ref="E53:L53"/>
    <mergeCell ref="C48:D48"/>
    <mergeCell ref="E48:L48"/>
    <mergeCell ref="C49:D49"/>
    <mergeCell ref="E49:L49"/>
    <mergeCell ref="C50:D50"/>
    <mergeCell ref="E50:L50"/>
    <mergeCell ref="C51:D51"/>
    <mergeCell ref="E51:L51"/>
    <mergeCell ref="C52:D52"/>
    <mergeCell ref="E52:L52"/>
    <mergeCell ref="B42:B43"/>
    <mergeCell ref="C42:D43"/>
    <mergeCell ref="E42:E43"/>
    <mergeCell ref="F42:F43"/>
    <mergeCell ref="B38:B39"/>
    <mergeCell ref="B24:B37"/>
    <mergeCell ref="C24:D24"/>
    <mergeCell ref="K24:L40"/>
    <mergeCell ref="K22:L22"/>
    <mergeCell ref="B22:B23"/>
    <mergeCell ref="C22:D23"/>
    <mergeCell ref="E22:E23"/>
    <mergeCell ref="F22:F23"/>
    <mergeCell ref="H22:J22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N18"/>
  <sheetViews>
    <sheetView topLeftCell="A4" workbookViewId="0">
      <selection activeCell="M19" sqref="M19"/>
    </sheetView>
  </sheetViews>
  <sheetFormatPr defaultRowHeight="16.5"/>
  <cols>
    <col min="1" max="1" width="18.125" customWidth="1"/>
    <col min="7" max="7" width="10.75" customWidth="1"/>
    <col min="8" max="8" width="10.125" bestFit="1" customWidth="1"/>
  </cols>
  <sheetData>
    <row r="1" spans="1:14">
      <c r="A1" s="152"/>
      <c r="B1" s="152"/>
      <c r="C1" s="148"/>
      <c r="D1" s="148"/>
      <c r="E1" s="152"/>
      <c r="F1" s="152"/>
      <c r="G1" s="152"/>
      <c r="H1" s="152"/>
      <c r="I1" s="152"/>
      <c r="J1" s="152"/>
      <c r="K1" s="152"/>
      <c r="L1" s="152"/>
    </row>
    <row r="2" spans="1:14">
      <c r="A2" s="153"/>
      <c r="B2" s="154" t="s">
        <v>286</v>
      </c>
      <c r="C2" s="155" t="s">
        <v>287</v>
      </c>
      <c r="D2" s="155" t="s">
        <v>288</v>
      </c>
      <c r="E2" s="156" t="s">
        <v>289</v>
      </c>
      <c r="F2" s="155" t="s">
        <v>290</v>
      </c>
      <c r="G2" s="155" t="s">
        <v>291</v>
      </c>
      <c r="H2" s="155" t="s">
        <v>292</v>
      </c>
      <c r="I2" s="155" t="s">
        <v>293</v>
      </c>
      <c r="J2" s="157" t="s">
        <v>294</v>
      </c>
      <c r="K2" s="158"/>
      <c r="L2" s="158"/>
    </row>
    <row r="3" spans="1:14">
      <c r="A3" s="153" t="s">
        <v>619</v>
      </c>
      <c r="B3" s="159">
        <v>5340</v>
      </c>
      <c r="C3" s="160">
        <v>1235</v>
      </c>
      <c r="D3" s="160">
        <v>823</v>
      </c>
      <c r="E3" s="161">
        <v>131</v>
      </c>
      <c r="F3" s="160">
        <v>250</v>
      </c>
      <c r="G3" s="160">
        <v>340</v>
      </c>
      <c r="H3" s="160">
        <v>400</v>
      </c>
      <c r="I3" s="160">
        <v>320</v>
      </c>
      <c r="J3" s="162">
        <v>80</v>
      </c>
      <c r="K3" s="163">
        <v>8839</v>
      </c>
      <c r="L3" s="164" t="s">
        <v>295</v>
      </c>
      <c r="M3" s="144"/>
      <c r="N3" s="144"/>
    </row>
    <row r="4" spans="1:14">
      <c r="A4" s="165" t="s">
        <v>296</v>
      </c>
      <c r="B4" s="166">
        <f>B3/$K$3*100</f>
        <v>60.414073990270388</v>
      </c>
      <c r="C4" s="167">
        <f t="shared" ref="C4:I4" si="0">C3/$K$3*100</f>
        <v>13.97216879737527</v>
      </c>
      <c r="D4" s="167">
        <f t="shared" si="0"/>
        <v>9.3110080325828708</v>
      </c>
      <c r="E4" s="168">
        <f t="shared" si="0"/>
        <v>1.4820681072519515</v>
      </c>
      <c r="F4" s="167">
        <f t="shared" si="0"/>
        <v>2.8283742504808238</v>
      </c>
      <c r="G4" s="167">
        <f t="shared" si="0"/>
        <v>3.84658898065392</v>
      </c>
      <c r="H4" s="167">
        <f t="shared" si="0"/>
        <v>4.5253988007693184</v>
      </c>
      <c r="I4" s="167">
        <f t="shared" si="0"/>
        <v>3.6203190406154544</v>
      </c>
      <c r="J4" s="167">
        <f>J3/K3*100</f>
        <v>0.9050797601538636</v>
      </c>
      <c r="K4" s="169"/>
      <c r="L4" s="158"/>
    </row>
    <row r="5" spans="1:14" ht="27">
      <c r="A5" s="165" t="s">
        <v>297</v>
      </c>
      <c r="B5" s="166">
        <v>161</v>
      </c>
      <c r="C5" s="167">
        <v>30</v>
      </c>
      <c r="D5" s="167">
        <v>46</v>
      </c>
      <c r="E5" s="168">
        <v>167</v>
      </c>
      <c r="F5" s="167">
        <v>260</v>
      </c>
      <c r="G5" s="167">
        <v>153</v>
      </c>
      <c r="H5" s="167">
        <v>84</v>
      </c>
      <c r="I5" s="167">
        <v>168</v>
      </c>
      <c r="J5" s="167"/>
      <c r="K5" s="170"/>
      <c r="L5" s="158"/>
    </row>
    <row r="6" spans="1:14" ht="27">
      <c r="A6" s="165" t="s">
        <v>298</v>
      </c>
      <c r="B6" s="166">
        <f>(B4*B5)/100</f>
        <v>97.266659124335334</v>
      </c>
      <c r="C6" s="167">
        <f t="shared" ref="C6:I6" si="1">(C4*C5)/100</f>
        <v>4.1916506392125807</v>
      </c>
      <c r="D6" s="167">
        <f t="shared" si="1"/>
        <v>4.2830636949881207</v>
      </c>
      <c r="E6" s="168">
        <f t="shared" si="1"/>
        <v>2.4750537391107592</v>
      </c>
      <c r="F6" s="167">
        <f t="shared" si="1"/>
        <v>7.3537730512501422</v>
      </c>
      <c r="G6" s="167">
        <f t="shared" si="1"/>
        <v>5.8852811404004974</v>
      </c>
      <c r="H6" s="167">
        <f t="shared" si="1"/>
        <v>3.8013349926462272</v>
      </c>
      <c r="I6" s="167">
        <f t="shared" si="1"/>
        <v>6.0821359882339632</v>
      </c>
      <c r="J6" s="167"/>
      <c r="K6" s="171">
        <f>SUM(B6:I6)</f>
        <v>131.33895237017762</v>
      </c>
      <c r="L6" s="158"/>
    </row>
    <row r="7" spans="1:14">
      <c r="A7" s="172"/>
      <c r="B7" s="158"/>
      <c r="C7" s="164"/>
      <c r="D7" s="164"/>
      <c r="E7" s="158"/>
      <c r="F7" s="158"/>
      <c r="G7" s="158"/>
      <c r="H7" s="158"/>
      <c r="I7" s="158"/>
      <c r="J7" s="158"/>
      <c r="K7" s="158" t="s">
        <v>299</v>
      </c>
      <c r="L7" s="158"/>
    </row>
    <row r="8" spans="1:14" ht="40.5">
      <c r="A8" s="172"/>
      <c r="B8" s="173" t="s">
        <v>300</v>
      </c>
      <c r="C8" s="164"/>
      <c r="D8" s="164"/>
      <c r="E8" s="158"/>
      <c r="F8" s="158"/>
      <c r="G8" s="158"/>
      <c r="H8" s="158"/>
      <c r="I8" s="158"/>
      <c r="J8" s="158"/>
      <c r="K8" s="158"/>
      <c r="L8" s="158"/>
    </row>
    <row r="9" spans="1:14">
      <c r="A9" s="153" t="s">
        <v>620</v>
      </c>
      <c r="B9" s="252">
        <f>J3</f>
        <v>80</v>
      </c>
      <c r="C9" s="158"/>
      <c r="D9" s="158"/>
      <c r="E9" s="158"/>
      <c r="F9" s="155" t="s">
        <v>301</v>
      </c>
      <c r="G9" s="155" t="s">
        <v>302</v>
      </c>
      <c r="H9" s="155" t="s">
        <v>303</v>
      </c>
      <c r="I9" s="155" t="s">
        <v>304</v>
      </c>
      <c r="J9" s="158"/>
      <c r="K9" s="329"/>
      <c r="L9" s="329"/>
    </row>
    <row r="10" spans="1:14">
      <c r="A10" s="165" t="s">
        <v>305</v>
      </c>
      <c r="B10" s="174">
        <f>J4</f>
        <v>0.9050797601538636</v>
      </c>
      <c r="C10" s="158"/>
      <c r="D10" s="158"/>
      <c r="E10" s="158"/>
      <c r="F10" s="175" t="s">
        <v>306</v>
      </c>
      <c r="G10" s="174">
        <f>K6</f>
        <v>131.33895237017762</v>
      </c>
      <c r="H10" s="176">
        <v>1</v>
      </c>
      <c r="I10" s="177">
        <f>G10*H10</f>
        <v>131.33895237017762</v>
      </c>
      <c r="J10" s="158"/>
      <c r="K10" s="329"/>
      <c r="L10" s="329"/>
    </row>
    <row r="11" spans="1:14" ht="27">
      <c r="A11" s="165" t="s">
        <v>307</v>
      </c>
      <c r="B11" s="150">
        <v>178</v>
      </c>
      <c r="C11" s="158"/>
      <c r="D11" s="158"/>
      <c r="E11" s="158"/>
      <c r="F11" s="175" t="s">
        <v>308</v>
      </c>
      <c r="G11" s="174">
        <f>B12</f>
        <v>1.6110419730738772</v>
      </c>
      <c r="H11" s="176">
        <v>9.1000000000000004E-3</v>
      </c>
      <c r="I11" s="177">
        <f>G11*H11</f>
        <v>1.4660481954972283E-2</v>
      </c>
      <c r="J11" s="158"/>
      <c r="K11" s="329"/>
      <c r="L11" s="329"/>
    </row>
    <row r="12" spans="1:14" ht="27">
      <c r="A12" s="165" t="s">
        <v>298</v>
      </c>
      <c r="B12" s="178">
        <f>(B10*B11)/100</f>
        <v>1.6110419730738772</v>
      </c>
      <c r="C12" s="158" t="s">
        <v>309</v>
      </c>
      <c r="D12" s="158"/>
      <c r="E12" s="158"/>
      <c r="F12" s="158"/>
      <c r="G12" s="158"/>
      <c r="H12" s="158"/>
      <c r="I12" s="179"/>
      <c r="J12" s="158"/>
      <c r="K12" s="158"/>
      <c r="L12" s="158"/>
    </row>
    <row r="13" spans="1:14">
      <c r="A13" s="158"/>
      <c r="B13" s="158"/>
      <c r="C13" s="158"/>
      <c r="D13" s="158"/>
      <c r="E13" s="158"/>
      <c r="F13" s="158"/>
      <c r="G13" s="158"/>
      <c r="H13" s="158"/>
      <c r="I13" s="158"/>
      <c r="J13" s="158"/>
      <c r="K13" s="158"/>
      <c r="L13" s="158"/>
    </row>
    <row r="14" spans="1:14">
      <c r="A14" s="158"/>
      <c r="B14" s="158"/>
      <c r="C14" s="158"/>
      <c r="D14" s="158"/>
      <c r="E14" s="158"/>
      <c r="F14" s="158"/>
      <c r="G14" s="180"/>
      <c r="H14" s="158"/>
      <c r="I14" s="158"/>
      <c r="J14" s="158"/>
      <c r="K14" s="158"/>
      <c r="L14" s="158"/>
    </row>
    <row r="15" spans="1:14" ht="25.5">
      <c r="A15" s="149" t="s">
        <v>279</v>
      </c>
      <c r="B15" s="149" t="s">
        <v>283</v>
      </c>
      <c r="C15" s="145" t="s">
        <v>271</v>
      </c>
      <c r="D15" s="145" t="s">
        <v>272</v>
      </c>
      <c r="E15" s="145" t="s">
        <v>273</v>
      </c>
      <c r="F15" s="145" t="s">
        <v>274</v>
      </c>
      <c r="G15" s="195" t="s">
        <v>615</v>
      </c>
      <c r="H15" s="195" t="s">
        <v>443</v>
      </c>
      <c r="I15" s="195" t="s">
        <v>444</v>
      </c>
      <c r="J15" s="146" t="s">
        <v>275</v>
      </c>
      <c r="K15" s="145" t="s">
        <v>277</v>
      </c>
      <c r="L15" s="147" t="s">
        <v>276</v>
      </c>
      <c r="M15" s="158"/>
    </row>
    <row r="16" spans="1:14" ht="24">
      <c r="A16" s="150" t="s">
        <v>284</v>
      </c>
      <c r="B16" s="151">
        <f>I10</f>
        <v>131.33895237017762</v>
      </c>
      <c r="C16" s="134"/>
      <c r="D16" s="134" t="str">
        <f>배출계수!M32</f>
        <v>트럭</v>
      </c>
      <c r="E16" s="135"/>
      <c r="F16" s="135">
        <f>배출계수!N32</f>
        <v>0.24899999999999997</v>
      </c>
      <c r="G16" s="253" t="str">
        <f>배출계수!O32</f>
        <v>kg CO2 / ton.Km</v>
      </c>
      <c r="H16" s="136">
        <f>제조단계!N44*B16*F16/1000</f>
        <v>26.064609114718856</v>
      </c>
      <c r="I16" s="137"/>
      <c r="J16" s="136"/>
      <c r="K16" s="138"/>
      <c r="L16" s="158"/>
    </row>
    <row r="17" spans="1:12" ht="24">
      <c r="A17" s="150" t="s">
        <v>285</v>
      </c>
      <c r="B17" s="151">
        <f>I11</f>
        <v>1.4660481954972283E-2</v>
      </c>
      <c r="C17" s="134"/>
      <c r="D17" s="134" t="str">
        <f>배출계수!M33</f>
        <v>내항선(벌크)</v>
      </c>
      <c r="E17" s="135"/>
      <c r="F17" s="135">
        <f>배출계수!N33</f>
        <v>8.3700000000000007E-3</v>
      </c>
      <c r="G17" s="253" t="str">
        <f>배출계수!O33</f>
        <v>kg CO2 / ton.Km</v>
      </c>
      <c r="H17" s="136">
        <f>제조단계!N44*B17*F17/1000</f>
        <v>9.7798462468605079E-5</v>
      </c>
      <c r="I17" s="137"/>
      <c r="J17" s="136"/>
      <c r="K17" s="138"/>
      <c r="L17" s="152"/>
    </row>
    <row r="18" spans="1:12">
      <c r="A18" s="148"/>
      <c r="B18" s="148"/>
      <c r="C18" s="134"/>
      <c r="D18" s="134"/>
      <c r="E18" s="135"/>
      <c r="F18" s="135"/>
      <c r="G18" s="136"/>
      <c r="H18" s="248">
        <f>SUM(H16:H17)</f>
        <v>26.064706913181325</v>
      </c>
      <c r="I18" s="137"/>
      <c r="J18" s="136"/>
      <c r="K18" s="138"/>
      <c r="L18" s="152"/>
    </row>
  </sheetData>
  <mergeCells count="1">
    <mergeCell ref="K9:L11"/>
  </mergeCells>
  <phoneticPr fontId="2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N34"/>
  <sheetViews>
    <sheetView topLeftCell="A16" workbookViewId="0">
      <selection activeCell="K35" sqref="K35"/>
    </sheetView>
  </sheetViews>
  <sheetFormatPr defaultRowHeight="16.5"/>
  <cols>
    <col min="9" max="9" width="15.25" bestFit="1" customWidth="1"/>
    <col min="10" max="10" width="4" customWidth="1"/>
    <col min="11" max="11" width="16.125" customWidth="1"/>
    <col min="12" max="12" width="12.375" bestFit="1" customWidth="1"/>
    <col min="13" max="13" width="20.375" customWidth="1"/>
    <col min="14" max="14" width="22.75" customWidth="1"/>
  </cols>
  <sheetData>
    <row r="1" spans="1:14">
      <c r="A1" s="83" t="s">
        <v>381</v>
      </c>
    </row>
    <row r="2" spans="1:14" s="189" customFormat="1" ht="17.25" customHeight="1">
      <c r="A2" s="344" t="s">
        <v>358</v>
      </c>
      <c r="B2" s="344"/>
      <c r="C2" s="344"/>
      <c r="D2" s="344"/>
      <c r="E2" s="344"/>
      <c r="F2" s="344"/>
      <c r="G2" s="344"/>
      <c r="H2" s="344"/>
      <c r="I2" s="344"/>
      <c r="K2" s="330" t="s">
        <v>371</v>
      </c>
      <c r="L2" s="332" t="s">
        <v>37</v>
      </c>
      <c r="M2" s="330" t="s">
        <v>372</v>
      </c>
      <c r="N2" s="334" t="s">
        <v>373</v>
      </c>
    </row>
    <row r="3" spans="1:14" s="189" customFormat="1" ht="13.5">
      <c r="A3" s="82" t="s">
        <v>359</v>
      </c>
      <c r="B3" s="82" t="s">
        <v>360</v>
      </c>
      <c r="C3" s="82" t="s">
        <v>37</v>
      </c>
      <c r="D3" s="82" t="s">
        <v>361</v>
      </c>
      <c r="E3" s="345" t="s">
        <v>362</v>
      </c>
      <c r="F3" s="345"/>
      <c r="G3" s="345" t="s">
        <v>363</v>
      </c>
      <c r="H3" s="345"/>
      <c r="I3" s="191" t="s">
        <v>364</v>
      </c>
      <c r="K3" s="331"/>
      <c r="L3" s="333"/>
      <c r="M3" s="331"/>
      <c r="N3" s="332"/>
    </row>
    <row r="4" spans="1:14" s="189" customFormat="1" ht="27">
      <c r="A4" s="335">
        <v>1</v>
      </c>
      <c r="B4" s="343" t="s">
        <v>382</v>
      </c>
      <c r="C4" s="335" t="s">
        <v>365</v>
      </c>
      <c r="D4" s="342">
        <v>78.099999999999994</v>
      </c>
      <c r="E4" s="335" t="s">
        <v>79</v>
      </c>
      <c r="F4" s="339">
        <v>0.65300000000000002</v>
      </c>
      <c r="G4" s="82" t="s">
        <v>79</v>
      </c>
      <c r="H4" s="192">
        <v>0.98499999999999999</v>
      </c>
      <c r="I4" s="82" t="s">
        <v>366</v>
      </c>
      <c r="K4" s="193">
        <v>1.8599999999999998E-2</v>
      </c>
      <c r="L4" s="194" t="s">
        <v>163</v>
      </c>
      <c r="M4" s="254">
        <f>$D$4*$F$4*H4*K4</f>
        <v>0.93435817529999987</v>
      </c>
      <c r="N4" s="194" t="s">
        <v>374</v>
      </c>
    </row>
    <row r="5" spans="1:14" s="189" customFormat="1" ht="27">
      <c r="A5" s="336"/>
      <c r="B5" s="336"/>
      <c r="C5" s="336"/>
      <c r="D5" s="346"/>
      <c r="E5" s="336"/>
      <c r="F5" s="340"/>
      <c r="G5" s="82" t="s">
        <v>47</v>
      </c>
      <c r="H5" s="192">
        <v>7.0000000000000001E-3</v>
      </c>
      <c r="I5" s="82" t="s">
        <v>366</v>
      </c>
      <c r="K5" s="193">
        <v>2.35</v>
      </c>
      <c r="L5" s="194" t="s">
        <v>163</v>
      </c>
      <c r="M5" s="254">
        <f t="shared" ref="M5:M6" si="0">$D$4*$F$4*H5*K5</f>
        <v>0.83893848500000001</v>
      </c>
      <c r="N5" s="194" t="s">
        <v>375</v>
      </c>
    </row>
    <row r="6" spans="1:14" s="189" customFormat="1" ht="27">
      <c r="A6" s="336"/>
      <c r="B6" s="336"/>
      <c r="C6" s="336"/>
      <c r="D6" s="346"/>
      <c r="E6" s="337"/>
      <c r="F6" s="341"/>
      <c r="G6" s="82" t="s">
        <v>367</v>
      </c>
      <c r="H6" s="192">
        <v>8.0000000000000002E-3</v>
      </c>
      <c r="I6" s="82" t="s">
        <v>366</v>
      </c>
      <c r="K6" s="193">
        <v>7.9799999999999996E-2</v>
      </c>
      <c r="L6" s="194" t="s">
        <v>163</v>
      </c>
      <c r="M6" s="254">
        <f t="shared" si="0"/>
        <v>3.2557953119999997E-2</v>
      </c>
      <c r="N6" s="194" t="s">
        <v>376</v>
      </c>
    </row>
    <row r="7" spans="1:14" s="189" customFormat="1" ht="27">
      <c r="A7" s="336"/>
      <c r="B7" s="336"/>
      <c r="C7" s="336"/>
      <c r="D7" s="346"/>
      <c r="E7" s="335" t="s">
        <v>368</v>
      </c>
      <c r="F7" s="339">
        <f>1-F4</f>
        <v>0.34699999999999998</v>
      </c>
      <c r="G7" s="82" t="s">
        <v>79</v>
      </c>
      <c r="H7" s="192">
        <v>2.1999999999999999E-2</v>
      </c>
      <c r="I7" s="82" t="s">
        <v>366</v>
      </c>
      <c r="K7" s="193">
        <v>1.8599999999999998E-2</v>
      </c>
      <c r="L7" s="194" t="s">
        <v>163</v>
      </c>
      <c r="M7" s="254">
        <f>$D$4*$F$7*H7*K7</f>
        <v>1.1089606439999997E-2</v>
      </c>
      <c r="N7" s="194" t="s">
        <v>374</v>
      </c>
    </row>
    <row r="8" spans="1:14" s="189" customFormat="1" ht="27">
      <c r="A8" s="336"/>
      <c r="B8" s="336"/>
      <c r="C8" s="336"/>
      <c r="D8" s="346"/>
      <c r="E8" s="336"/>
      <c r="F8" s="340"/>
      <c r="G8" s="82" t="s">
        <v>47</v>
      </c>
      <c r="H8" s="192">
        <v>0.49099999999999999</v>
      </c>
      <c r="I8" s="82" t="s">
        <v>366</v>
      </c>
      <c r="K8" s="193">
        <v>2.35</v>
      </c>
      <c r="L8" s="194" t="s">
        <v>163</v>
      </c>
      <c r="M8" s="254">
        <f t="shared" ref="M8:M9" si="1">$D$4*$F$7*H8*K8</f>
        <v>31.270142694999993</v>
      </c>
      <c r="N8" s="194" t="s">
        <v>375</v>
      </c>
    </row>
    <row r="9" spans="1:14" s="189" customFormat="1" ht="27">
      <c r="A9" s="337"/>
      <c r="B9" s="337"/>
      <c r="C9" s="337"/>
      <c r="D9" s="347"/>
      <c r="E9" s="337"/>
      <c r="F9" s="341"/>
      <c r="G9" s="82" t="s">
        <v>367</v>
      </c>
      <c r="H9" s="192">
        <v>0.48699999999999999</v>
      </c>
      <c r="I9" s="82" t="s">
        <v>366</v>
      </c>
      <c r="K9" s="193">
        <v>7.9799999999999996E-2</v>
      </c>
      <c r="L9" s="194" t="s">
        <v>163</v>
      </c>
      <c r="M9" s="254">
        <f t="shared" si="1"/>
        <v>1.0532036638199997</v>
      </c>
      <c r="N9" s="194" t="s">
        <v>376</v>
      </c>
    </row>
    <row r="10" spans="1:14" s="189" customFormat="1" ht="13.5">
      <c r="A10" s="335">
        <v>2</v>
      </c>
      <c r="B10" s="335" t="s">
        <v>369</v>
      </c>
      <c r="C10" s="335" t="s">
        <v>365</v>
      </c>
      <c r="D10" s="338">
        <v>4.4000000000000004</v>
      </c>
      <c r="E10" s="335" t="s">
        <v>79</v>
      </c>
      <c r="F10" s="339">
        <v>0</v>
      </c>
      <c r="G10" s="82" t="s">
        <v>79</v>
      </c>
      <c r="H10" s="192" t="s">
        <v>383</v>
      </c>
      <c r="I10" s="82" t="s">
        <v>384</v>
      </c>
      <c r="K10" s="193" t="s">
        <v>383</v>
      </c>
      <c r="L10" s="194" t="s">
        <v>163</v>
      </c>
      <c r="M10" s="193"/>
      <c r="N10" s="194"/>
    </row>
    <row r="11" spans="1:14" s="189" customFormat="1" ht="13.5">
      <c r="A11" s="336"/>
      <c r="B11" s="336"/>
      <c r="C11" s="336"/>
      <c r="D11" s="336"/>
      <c r="E11" s="336"/>
      <c r="F11" s="340"/>
      <c r="G11" s="82" t="s">
        <v>47</v>
      </c>
      <c r="H11" s="192" t="s">
        <v>383</v>
      </c>
      <c r="I11" s="82" t="s">
        <v>384</v>
      </c>
      <c r="K11" s="193" t="s">
        <v>383</v>
      </c>
      <c r="L11" s="194" t="s">
        <v>163</v>
      </c>
      <c r="M11" s="193"/>
      <c r="N11" s="194"/>
    </row>
    <row r="12" spans="1:14" s="189" customFormat="1" ht="13.5">
      <c r="A12" s="336"/>
      <c r="B12" s="336"/>
      <c r="C12" s="336"/>
      <c r="D12" s="336"/>
      <c r="E12" s="337"/>
      <c r="F12" s="341"/>
      <c r="G12" s="82" t="s">
        <v>367</v>
      </c>
      <c r="H12" s="192" t="s">
        <v>383</v>
      </c>
      <c r="I12" s="82" t="s">
        <v>384</v>
      </c>
      <c r="K12" s="193" t="s">
        <v>383</v>
      </c>
      <c r="L12" s="194" t="s">
        <v>163</v>
      </c>
      <c r="M12" s="193"/>
      <c r="N12" s="194"/>
    </row>
    <row r="13" spans="1:14" s="189" customFormat="1" ht="27">
      <c r="A13" s="336"/>
      <c r="B13" s="336"/>
      <c r="C13" s="336"/>
      <c r="D13" s="336"/>
      <c r="E13" s="335" t="s">
        <v>368</v>
      </c>
      <c r="F13" s="339">
        <v>1</v>
      </c>
      <c r="G13" s="82" t="s">
        <v>79</v>
      </c>
      <c r="H13" s="192">
        <v>2.1999999999999999E-2</v>
      </c>
      <c r="I13" s="82" t="s">
        <v>366</v>
      </c>
      <c r="K13" s="193">
        <v>1.8599999999999998E-2</v>
      </c>
      <c r="L13" s="194" t="s">
        <v>163</v>
      </c>
      <c r="M13" s="193">
        <f>$D$10*$F$13*H13*K13</f>
        <v>1.8004799999999997E-3</v>
      </c>
      <c r="N13" s="194" t="s">
        <v>385</v>
      </c>
    </row>
    <row r="14" spans="1:14" s="189" customFormat="1" ht="13.5">
      <c r="A14" s="336"/>
      <c r="B14" s="336"/>
      <c r="C14" s="336"/>
      <c r="D14" s="336"/>
      <c r="E14" s="336"/>
      <c r="F14" s="340"/>
      <c r="G14" s="82" t="s">
        <v>47</v>
      </c>
      <c r="H14" s="192">
        <v>0.49099999999999999</v>
      </c>
      <c r="I14" s="82" t="s">
        <v>366</v>
      </c>
      <c r="K14" s="193">
        <v>3.14</v>
      </c>
      <c r="L14" s="194" t="s">
        <v>163</v>
      </c>
      <c r="M14" s="193">
        <f t="shared" ref="M14:M15" si="2">$D$10*$F$13*H14*K14</f>
        <v>6.7836560000000006</v>
      </c>
      <c r="N14" s="194" t="s">
        <v>386</v>
      </c>
    </row>
    <row r="15" spans="1:14" s="189" customFormat="1" ht="27">
      <c r="A15" s="337"/>
      <c r="B15" s="337"/>
      <c r="C15" s="337"/>
      <c r="D15" s="337"/>
      <c r="E15" s="337"/>
      <c r="F15" s="341"/>
      <c r="G15" s="82" t="s">
        <v>367</v>
      </c>
      <c r="H15" s="192">
        <v>0.48699999999999999</v>
      </c>
      <c r="I15" s="82" t="s">
        <v>366</v>
      </c>
      <c r="K15" s="193">
        <v>7.8200000000000006E-2</v>
      </c>
      <c r="L15" s="194" t="s">
        <v>163</v>
      </c>
      <c r="M15" s="193">
        <f t="shared" si="2"/>
        <v>0.16756696000000004</v>
      </c>
      <c r="N15" s="194" t="s">
        <v>376</v>
      </c>
    </row>
    <row r="16" spans="1:14" s="189" customFormat="1" ht="13.5">
      <c r="A16" s="335">
        <v>3</v>
      </c>
      <c r="B16" s="343" t="s">
        <v>387</v>
      </c>
      <c r="C16" s="335" t="s">
        <v>365</v>
      </c>
      <c r="D16" s="342">
        <v>2.98</v>
      </c>
      <c r="E16" s="335" t="s">
        <v>79</v>
      </c>
      <c r="F16" s="339">
        <v>0.30499999999999999</v>
      </c>
      <c r="G16" s="82" t="s">
        <v>79</v>
      </c>
      <c r="H16" s="192">
        <v>0.996</v>
      </c>
      <c r="I16" s="82" t="s">
        <v>366</v>
      </c>
      <c r="K16" s="193">
        <v>0.121</v>
      </c>
      <c r="L16" s="194" t="s">
        <v>163</v>
      </c>
      <c r="M16" s="193">
        <f>$D$16*$F$16*H16*K16</f>
        <v>0.10953699239999999</v>
      </c>
      <c r="N16" s="194" t="s">
        <v>377</v>
      </c>
    </row>
    <row r="17" spans="1:14" s="189" customFormat="1" ht="13.5">
      <c r="A17" s="336"/>
      <c r="B17" s="336"/>
      <c r="C17" s="336"/>
      <c r="D17" s="336"/>
      <c r="E17" s="336"/>
      <c r="F17" s="340"/>
      <c r="G17" s="82" t="s">
        <v>47</v>
      </c>
      <c r="H17" s="192">
        <v>2E-3</v>
      </c>
      <c r="I17" s="82" t="s">
        <v>366</v>
      </c>
      <c r="K17" s="193">
        <v>2.41E-2</v>
      </c>
      <c r="L17" s="194" t="s">
        <v>163</v>
      </c>
      <c r="M17" s="193">
        <f t="shared" ref="M17:M18" si="3">$D$16*$F$16*H17*K17</f>
        <v>4.3808979999999999E-5</v>
      </c>
      <c r="N17" s="194" t="s">
        <v>378</v>
      </c>
    </row>
    <row r="18" spans="1:14" s="189" customFormat="1" ht="13.5">
      <c r="A18" s="336"/>
      <c r="B18" s="336"/>
      <c r="C18" s="336"/>
      <c r="D18" s="336"/>
      <c r="E18" s="337"/>
      <c r="F18" s="341"/>
      <c r="G18" s="82" t="s">
        <v>367</v>
      </c>
      <c r="H18" s="192">
        <v>2E-3</v>
      </c>
      <c r="I18" s="82" t="s">
        <v>366</v>
      </c>
      <c r="K18" s="193">
        <v>0.89600000000000002</v>
      </c>
      <c r="L18" s="194" t="s">
        <v>163</v>
      </c>
      <c r="M18" s="193">
        <f t="shared" si="3"/>
        <v>1.6287487999999998E-3</v>
      </c>
      <c r="N18" s="194" t="s">
        <v>379</v>
      </c>
    </row>
    <row r="19" spans="1:14" s="189" customFormat="1" ht="13.5">
      <c r="A19" s="336"/>
      <c r="B19" s="336"/>
      <c r="C19" s="336"/>
      <c r="D19" s="336"/>
      <c r="E19" s="335" t="s">
        <v>368</v>
      </c>
      <c r="F19" s="339">
        <f>1-F16</f>
        <v>0.69500000000000006</v>
      </c>
      <c r="G19" s="82" t="s">
        <v>79</v>
      </c>
      <c r="H19" s="192">
        <v>1.7999999999999999E-2</v>
      </c>
      <c r="I19" s="82" t="s">
        <v>366</v>
      </c>
      <c r="K19" s="193">
        <v>0.121</v>
      </c>
      <c r="L19" s="194" t="s">
        <v>163</v>
      </c>
      <c r="M19" s="193">
        <f>$D$16*$F$19*H19*K19</f>
        <v>4.5108558000000005E-3</v>
      </c>
      <c r="N19" s="194" t="s">
        <v>377</v>
      </c>
    </row>
    <row r="20" spans="1:14" s="189" customFormat="1" ht="13.5">
      <c r="A20" s="336"/>
      <c r="B20" s="336"/>
      <c r="C20" s="336"/>
      <c r="D20" s="336"/>
      <c r="E20" s="336"/>
      <c r="F20" s="340"/>
      <c r="G20" s="82" t="s">
        <v>47</v>
      </c>
      <c r="H20" s="192">
        <v>0.496</v>
      </c>
      <c r="I20" s="82" t="s">
        <v>366</v>
      </c>
      <c r="K20" s="193">
        <v>2.41E-2</v>
      </c>
      <c r="L20" s="194" t="s">
        <v>163</v>
      </c>
      <c r="M20" s="193">
        <f>$D$16*$F$19*H20*K20</f>
        <v>2.4757100960000004E-2</v>
      </c>
      <c r="N20" s="194" t="s">
        <v>378</v>
      </c>
    </row>
    <row r="21" spans="1:14" s="189" customFormat="1" ht="13.5">
      <c r="A21" s="337"/>
      <c r="B21" s="337"/>
      <c r="C21" s="337"/>
      <c r="D21" s="337"/>
      <c r="E21" s="337"/>
      <c r="F21" s="341"/>
      <c r="G21" s="82" t="s">
        <v>367</v>
      </c>
      <c r="H21" s="192">
        <v>0.48599999999999999</v>
      </c>
      <c r="I21" s="82" t="s">
        <v>366</v>
      </c>
      <c r="K21" s="193">
        <v>0.89600000000000002</v>
      </c>
      <c r="L21" s="194" t="s">
        <v>163</v>
      </c>
      <c r="M21" s="193">
        <f>$D$16*$F$19*H21*K21</f>
        <v>0.9018729216000001</v>
      </c>
      <c r="N21" s="194" t="s">
        <v>379</v>
      </c>
    </row>
    <row r="22" spans="1:14" s="189" customFormat="1" ht="27">
      <c r="A22" s="335">
        <v>4</v>
      </c>
      <c r="B22" s="335" t="s">
        <v>388</v>
      </c>
      <c r="C22" s="335" t="s">
        <v>365</v>
      </c>
      <c r="D22" s="342">
        <v>0.20078125000000002</v>
      </c>
      <c r="E22" s="335" t="s">
        <v>79</v>
      </c>
      <c r="F22" s="339">
        <v>0.47599999999999998</v>
      </c>
      <c r="G22" s="82" t="s">
        <v>79</v>
      </c>
      <c r="H22" s="192">
        <v>0.98499999999999999</v>
      </c>
      <c r="I22" s="82" t="s">
        <v>366</v>
      </c>
      <c r="K22" s="193">
        <v>1.8599999999999998E-2</v>
      </c>
      <c r="L22" s="194" t="s">
        <v>163</v>
      </c>
      <c r="M22" s="193">
        <f>$D$22*$F$22*H22*K22</f>
        <v>1.7509723218749999E-3</v>
      </c>
      <c r="N22" s="194" t="s">
        <v>374</v>
      </c>
    </row>
    <row r="23" spans="1:14" s="189" customFormat="1" ht="27">
      <c r="A23" s="336"/>
      <c r="B23" s="336"/>
      <c r="C23" s="336"/>
      <c r="D23" s="336"/>
      <c r="E23" s="336"/>
      <c r="F23" s="340"/>
      <c r="G23" s="82" t="s">
        <v>47</v>
      </c>
      <c r="H23" s="192">
        <v>7.0000000000000001E-3</v>
      </c>
      <c r="I23" s="82" t="s">
        <v>366</v>
      </c>
      <c r="K23" s="193">
        <v>2.35</v>
      </c>
      <c r="L23" s="194" t="s">
        <v>163</v>
      </c>
      <c r="M23" s="193">
        <f t="shared" ref="M23:M24" si="4">$D$22*$F$22*H23*K23</f>
        <v>1.5721573437500001E-3</v>
      </c>
      <c r="N23" s="194" t="s">
        <v>375</v>
      </c>
    </row>
    <row r="24" spans="1:14" s="189" customFormat="1" ht="27">
      <c r="A24" s="336"/>
      <c r="B24" s="336"/>
      <c r="C24" s="336"/>
      <c r="D24" s="336"/>
      <c r="E24" s="337"/>
      <c r="F24" s="341"/>
      <c r="G24" s="82" t="s">
        <v>367</v>
      </c>
      <c r="H24" s="192">
        <v>8.0000000000000002E-3</v>
      </c>
      <c r="I24" s="82" t="s">
        <v>366</v>
      </c>
      <c r="K24" s="193">
        <v>7.9799999999999996E-2</v>
      </c>
      <c r="L24" s="194" t="s">
        <v>163</v>
      </c>
      <c r="M24" s="193">
        <f t="shared" si="4"/>
        <v>6.1013084999999993E-5</v>
      </c>
      <c r="N24" s="194" t="s">
        <v>376</v>
      </c>
    </row>
    <row r="25" spans="1:14" s="189" customFormat="1" ht="27">
      <c r="A25" s="336"/>
      <c r="B25" s="336"/>
      <c r="C25" s="336"/>
      <c r="D25" s="336"/>
      <c r="E25" s="335" t="s">
        <v>368</v>
      </c>
      <c r="F25" s="339">
        <f>1-F22</f>
        <v>0.52400000000000002</v>
      </c>
      <c r="G25" s="82" t="s">
        <v>79</v>
      </c>
      <c r="H25" s="192">
        <v>2.1999999999999999E-2</v>
      </c>
      <c r="I25" s="82" t="s">
        <v>366</v>
      </c>
      <c r="K25" s="193">
        <v>1.8599999999999998E-2</v>
      </c>
      <c r="L25" s="194" t="s">
        <v>163</v>
      </c>
      <c r="M25" s="193">
        <f>$D$22*$F$25*H25*K25</f>
        <v>4.305167625E-5</v>
      </c>
      <c r="N25" s="194" t="s">
        <v>374</v>
      </c>
    </row>
    <row r="26" spans="1:14" s="189" customFormat="1" ht="27">
      <c r="A26" s="336"/>
      <c r="B26" s="336"/>
      <c r="C26" s="336"/>
      <c r="D26" s="336"/>
      <c r="E26" s="336"/>
      <c r="F26" s="340"/>
      <c r="G26" s="82" t="s">
        <v>47</v>
      </c>
      <c r="H26" s="192">
        <v>0.49099999999999999</v>
      </c>
      <c r="I26" s="82" t="s">
        <v>366</v>
      </c>
      <c r="K26" s="193">
        <v>2.35</v>
      </c>
      <c r="L26" s="194" t="s">
        <v>163</v>
      </c>
      <c r="M26" s="193">
        <f t="shared" ref="M26:M27" si="5">$D$22*$F$25*H26*K26</f>
        <v>0.12139583734375003</v>
      </c>
      <c r="N26" s="194" t="s">
        <v>375</v>
      </c>
    </row>
    <row r="27" spans="1:14" s="189" customFormat="1" ht="27">
      <c r="A27" s="337"/>
      <c r="B27" s="337"/>
      <c r="C27" s="337"/>
      <c r="D27" s="337"/>
      <c r="E27" s="337"/>
      <c r="F27" s="341"/>
      <c r="G27" s="82" t="s">
        <v>367</v>
      </c>
      <c r="H27" s="192">
        <v>0.48699999999999999</v>
      </c>
      <c r="I27" s="82" t="s">
        <v>366</v>
      </c>
      <c r="K27" s="193">
        <v>7.9799999999999996E-2</v>
      </c>
      <c r="L27" s="194" t="s">
        <v>163</v>
      </c>
      <c r="M27" s="193">
        <f t="shared" si="5"/>
        <v>4.0887098568750009E-3</v>
      </c>
      <c r="N27" s="194" t="s">
        <v>376</v>
      </c>
    </row>
    <row r="28" spans="1:14" s="189" customFormat="1" ht="13.5">
      <c r="A28" s="335">
        <v>5</v>
      </c>
      <c r="B28" s="335" t="s">
        <v>370</v>
      </c>
      <c r="C28" s="335" t="s">
        <v>365</v>
      </c>
      <c r="D28" s="338">
        <v>36.79</v>
      </c>
      <c r="E28" s="335" t="s">
        <v>79</v>
      </c>
      <c r="F28" s="339">
        <v>0.30499999999999999</v>
      </c>
      <c r="G28" s="82" t="s">
        <v>79</v>
      </c>
      <c r="H28" s="192">
        <v>0.996</v>
      </c>
      <c r="I28" s="82" t="s">
        <v>366</v>
      </c>
      <c r="K28" s="193">
        <v>0.121</v>
      </c>
      <c r="L28" s="194" t="s">
        <v>163</v>
      </c>
      <c r="M28" s="193">
        <f>$D$28*$F$28*H28*K28</f>
        <v>1.3523040101999999</v>
      </c>
      <c r="N28" s="194" t="s">
        <v>377</v>
      </c>
    </row>
    <row r="29" spans="1:14" s="189" customFormat="1" ht="13.5">
      <c r="A29" s="336"/>
      <c r="B29" s="336"/>
      <c r="C29" s="336"/>
      <c r="D29" s="336"/>
      <c r="E29" s="336"/>
      <c r="F29" s="340"/>
      <c r="G29" s="82" t="s">
        <v>47</v>
      </c>
      <c r="H29" s="192">
        <v>2E-3</v>
      </c>
      <c r="I29" s="82" t="s">
        <v>366</v>
      </c>
      <c r="K29" s="193">
        <v>2.41E-2</v>
      </c>
      <c r="L29" s="194" t="s">
        <v>163</v>
      </c>
      <c r="M29" s="193">
        <f t="shared" ref="M29:M30" si="6">$D$28*$F$28*H29*K29</f>
        <v>5.4084979000000003E-4</v>
      </c>
      <c r="N29" s="194" t="s">
        <v>378</v>
      </c>
    </row>
    <row r="30" spans="1:14" s="189" customFormat="1" ht="13.5">
      <c r="A30" s="336"/>
      <c r="B30" s="336"/>
      <c r="C30" s="336"/>
      <c r="D30" s="336"/>
      <c r="E30" s="337"/>
      <c r="F30" s="341"/>
      <c r="G30" s="82" t="s">
        <v>367</v>
      </c>
      <c r="H30" s="192">
        <v>2E-3</v>
      </c>
      <c r="I30" s="82" t="s">
        <v>366</v>
      </c>
      <c r="K30" s="193">
        <v>0.89600000000000002</v>
      </c>
      <c r="L30" s="194" t="s">
        <v>163</v>
      </c>
      <c r="M30" s="193">
        <f t="shared" si="6"/>
        <v>2.0107942400000002E-2</v>
      </c>
      <c r="N30" s="194" t="s">
        <v>379</v>
      </c>
    </row>
    <row r="31" spans="1:14" s="189" customFormat="1" ht="13.5">
      <c r="A31" s="336"/>
      <c r="B31" s="336"/>
      <c r="C31" s="336"/>
      <c r="D31" s="336"/>
      <c r="E31" s="335" t="s">
        <v>368</v>
      </c>
      <c r="F31" s="339">
        <f>1-F28</f>
        <v>0.69500000000000006</v>
      </c>
      <c r="G31" s="82" t="s">
        <v>79</v>
      </c>
      <c r="H31" s="192">
        <v>1.7999999999999999E-2</v>
      </c>
      <c r="I31" s="82" t="s">
        <v>366</v>
      </c>
      <c r="K31" s="193">
        <v>0.121</v>
      </c>
      <c r="L31" s="194" t="s">
        <v>163</v>
      </c>
      <c r="M31" s="193">
        <f>$D$28*$F$31*H31*K31</f>
        <v>5.568939089999999E-2</v>
      </c>
      <c r="N31" s="194" t="s">
        <v>377</v>
      </c>
    </row>
    <row r="32" spans="1:14" s="189" customFormat="1" ht="13.5">
      <c r="A32" s="336"/>
      <c r="B32" s="336"/>
      <c r="C32" s="336"/>
      <c r="D32" s="336"/>
      <c r="E32" s="336"/>
      <c r="F32" s="340"/>
      <c r="G32" s="82" t="s">
        <v>47</v>
      </c>
      <c r="H32" s="192">
        <v>0.496</v>
      </c>
      <c r="I32" s="82" t="s">
        <v>366</v>
      </c>
      <c r="K32" s="193">
        <v>2.41E-2</v>
      </c>
      <c r="L32" s="194" t="s">
        <v>163</v>
      </c>
      <c r="M32" s="193">
        <f t="shared" ref="M32:M33" si="7">$D$28*$F$31*H32*K32</f>
        <v>0.30564219607999998</v>
      </c>
      <c r="N32" s="194" t="s">
        <v>378</v>
      </c>
    </row>
    <row r="33" spans="1:14" s="189" customFormat="1" ht="13.5">
      <c r="A33" s="337"/>
      <c r="B33" s="337"/>
      <c r="C33" s="337"/>
      <c r="D33" s="337"/>
      <c r="E33" s="337"/>
      <c r="F33" s="341"/>
      <c r="G33" s="82" t="s">
        <v>367</v>
      </c>
      <c r="H33" s="192">
        <v>0.48599999999999999</v>
      </c>
      <c r="I33" s="82" t="s">
        <v>366</v>
      </c>
      <c r="K33" s="193">
        <v>0.89600000000000002</v>
      </c>
      <c r="L33" s="194" t="s">
        <v>163</v>
      </c>
      <c r="M33" s="193">
        <f t="shared" si="7"/>
        <v>11.134196236799999</v>
      </c>
      <c r="N33" s="194" t="s">
        <v>379</v>
      </c>
    </row>
    <row r="34" spans="1:14">
      <c r="K34" s="186" t="s">
        <v>380</v>
      </c>
      <c r="L34" s="186"/>
      <c r="M34" s="187">
        <f>SUM(M4:M33)</f>
        <v>55.133056815017511</v>
      </c>
      <c r="N34" s="188" t="e">
        <f>M34/$C$138</f>
        <v>#DIV/0!</v>
      </c>
    </row>
  </sheetData>
  <mergeCells count="47">
    <mergeCell ref="A2:I2"/>
    <mergeCell ref="E3:F3"/>
    <mergeCell ref="G3:H3"/>
    <mergeCell ref="A4:A9"/>
    <mergeCell ref="B4:B9"/>
    <mergeCell ref="C4:C9"/>
    <mergeCell ref="D4:D9"/>
    <mergeCell ref="E4:E6"/>
    <mergeCell ref="F4:F6"/>
    <mergeCell ref="E7:E9"/>
    <mergeCell ref="F7:F9"/>
    <mergeCell ref="A10:A15"/>
    <mergeCell ref="B10:B15"/>
    <mergeCell ref="C10:C15"/>
    <mergeCell ref="D10:D15"/>
    <mergeCell ref="E10:E12"/>
    <mergeCell ref="F10:F12"/>
    <mergeCell ref="E13:E15"/>
    <mergeCell ref="F13:F15"/>
    <mergeCell ref="E22:E24"/>
    <mergeCell ref="F22:F24"/>
    <mergeCell ref="E25:E27"/>
    <mergeCell ref="F25:F27"/>
    <mergeCell ref="A16:A21"/>
    <mergeCell ref="B16:B21"/>
    <mergeCell ref="C16:C21"/>
    <mergeCell ref="D16:D21"/>
    <mergeCell ref="E16:E18"/>
    <mergeCell ref="F16:F18"/>
    <mergeCell ref="E19:E21"/>
    <mergeCell ref="F19:F21"/>
    <mergeCell ref="K2:K3"/>
    <mergeCell ref="L2:L3"/>
    <mergeCell ref="M2:M3"/>
    <mergeCell ref="N2:N3"/>
    <mergeCell ref="A28:A33"/>
    <mergeCell ref="B28:B33"/>
    <mergeCell ref="C28:C33"/>
    <mergeCell ref="D28:D33"/>
    <mergeCell ref="E28:E30"/>
    <mergeCell ref="F28:F30"/>
    <mergeCell ref="E31:E33"/>
    <mergeCell ref="F31:F33"/>
    <mergeCell ref="A22:A27"/>
    <mergeCell ref="B22:B27"/>
    <mergeCell ref="C22:C27"/>
    <mergeCell ref="D22:D27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IU192"/>
  <sheetViews>
    <sheetView showGridLines="0" topLeftCell="A13" zoomScaleSheetLayoutView="100" workbookViewId="0">
      <selection activeCell="P32" sqref="P32"/>
    </sheetView>
  </sheetViews>
  <sheetFormatPr defaultColWidth="0" defaultRowHeight="16.5"/>
  <cols>
    <col min="1" max="1" width="3.75" style="27" customWidth="1"/>
    <col min="2" max="2" width="12.5" style="23" customWidth="1"/>
    <col min="3" max="3" width="38.25" style="24" bestFit="1" customWidth="1"/>
    <col min="4" max="5" width="14.625" style="23" customWidth="1"/>
    <col min="6" max="6" width="3.75" style="22" customWidth="1"/>
    <col min="7" max="7" width="18.75" style="23" customWidth="1"/>
    <col min="8" max="8" width="36.375" style="24" customWidth="1"/>
    <col min="9" max="9" width="8.25" style="22" bestFit="1" customWidth="1"/>
    <col min="10" max="10" width="17.625" style="22" customWidth="1"/>
    <col min="11" max="11" width="3.75" style="22" customWidth="1"/>
    <col min="12" max="12" width="9.125" style="23" customWidth="1"/>
    <col min="13" max="13" width="19.25" style="25" bestFit="1" customWidth="1"/>
    <col min="14" max="14" width="8.25" style="26" bestFit="1" customWidth="1"/>
    <col min="15" max="15" width="10.625" style="26" bestFit="1" customWidth="1"/>
    <col min="16" max="17" width="3.75" style="26" customWidth="1"/>
    <col min="18" max="18" width="14" style="26" hidden="1" customWidth="1"/>
    <col min="19" max="19" width="27.625" style="25" hidden="1" customWidth="1"/>
    <col min="20" max="21" width="14" style="26" hidden="1" customWidth="1"/>
    <col min="22" max="22" width="1.375" style="26" hidden="1" customWidth="1"/>
    <col min="23" max="23" width="14" style="26" hidden="1" customWidth="1"/>
    <col min="24" max="24" width="27.625" style="25" hidden="1" customWidth="1"/>
    <col min="25" max="26" width="14" style="26" hidden="1" customWidth="1"/>
    <col min="27" max="27" width="1.375" style="26" hidden="1" customWidth="1"/>
    <col min="28" max="28" width="15.25" style="26" hidden="1" customWidth="1"/>
    <col min="29" max="29" width="27.625" style="26" hidden="1" customWidth="1"/>
    <col min="30" max="31" width="15.25" style="26" hidden="1" customWidth="1"/>
    <col min="32" max="32" width="1.375" style="26" hidden="1" customWidth="1"/>
    <col min="33" max="33" width="14" style="26" hidden="1" customWidth="1"/>
    <col min="34" max="34" width="27.625" style="26" hidden="1" customWidth="1"/>
    <col min="35" max="36" width="14" style="26" hidden="1" customWidth="1"/>
    <col min="37" max="37" width="1.375" style="26" hidden="1" customWidth="1"/>
    <col min="38" max="38" width="14" style="26" hidden="1" customWidth="1"/>
    <col min="39" max="39" width="27.625" style="26" hidden="1" customWidth="1"/>
    <col min="40" max="41" width="14" style="26" hidden="1" customWidth="1"/>
    <col min="42" max="42" width="1.375" style="26" hidden="1" customWidth="1"/>
    <col min="43" max="43" width="14" style="26" hidden="1" customWidth="1"/>
    <col min="44" max="44" width="27.625" style="25" hidden="1" customWidth="1"/>
    <col min="45" max="46" width="14" style="26" hidden="1" customWidth="1"/>
    <col min="47" max="47" width="1.375" style="26" hidden="1" customWidth="1"/>
    <col min="48" max="48" width="14" style="26" hidden="1" customWidth="1"/>
    <col min="49" max="49" width="27.625" style="25" hidden="1" customWidth="1"/>
    <col min="50" max="51" width="14" style="26" hidden="1" customWidth="1"/>
    <col min="52" max="54" width="15.25" style="26" hidden="1" customWidth="1"/>
    <col min="55" max="55" width="1.375" style="26" hidden="1" customWidth="1"/>
    <col min="56" max="58" width="15.25" style="27" hidden="1" customWidth="1"/>
    <col min="59" max="60" width="13.5" style="27" hidden="1" customWidth="1"/>
    <col min="61" max="248" width="15.25" style="27" hidden="1" customWidth="1"/>
    <col min="249" max="249" width="11.375" style="27" hidden="1" customWidth="1"/>
    <col min="250" max="250" width="36" style="27" hidden="1" customWidth="1"/>
    <col min="251" max="251" width="10.875" style="27" hidden="1" customWidth="1"/>
    <col min="252" max="252" width="15.25" style="27" hidden="1" customWidth="1"/>
    <col min="253" max="253" width="11.375" style="27" hidden="1" customWidth="1"/>
    <col min="254" max="254" width="36" style="27" hidden="1" customWidth="1"/>
    <col min="255" max="255" width="10.875" style="27" hidden="1" customWidth="1"/>
    <col min="256" max="16384" width="14" style="27" hidden="1"/>
  </cols>
  <sheetData>
    <row r="1" spans="1:55" ht="20.25">
      <c r="A1" s="28"/>
      <c r="B1" s="79" t="s">
        <v>209</v>
      </c>
      <c r="C1" s="29"/>
      <c r="D1" s="29"/>
      <c r="E1" s="29"/>
      <c r="F1" s="30"/>
      <c r="G1" s="79" t="s">
        <v>210</v>
      </c>
      <c r="H1" s="29"/>
      <c r="I1" s="29"/>
      <c r="J1" s="29"/>
      <c r="K1" s="30"/>
      <c r="L1" s="79" t="s">
        <v>211</v>
      </c>
      <c r="M1" s="31"/>
      <c r="N1" s="31"/>
      <c r="O1" s="32"/>
    </row>
    <row r="2" spans="1:55">
      <c r="B2" s="76" t="s">
        <v>34</v>
      </c>
      <c r="C2" s="76" t="s">
        <v>35</v>
      </c>
      <c r="D2" s="76" t="s">
        <v>36</v>
      </c>
      <c r="E2" s="76" t="s">
        <v>37</v>
      </c>
      <c r="F2" s="33"/>
      <c r="G2" s="76" t="s">
        <v>38</v>
      </c>
      <c r="H2" s="76" t="s">
        <v>39</v>
      </c>
      <c r="I2" s="76" t="s">
        <v>36</v>
      </c>
      <c r="J2" s="76" t="s">
        <v>37</v>
      </c>
      <c r="K2" s="30"/>
      <c r="L2" s="76" t="s">
        <v>40</v>
      </c>
      <c r="M2" s="76" t="s">
        <v>35</v>
      </c>
      <c r="N2" s="76" t="s">
        <v>36</v>
      </c>
      <c r="O2" s="76" t="s">
        <v>37</v>
      </c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</row>
    <row r="3" spans="1:55">
      <c r="B3" s="34" t="s">
        <v>43</v>
      </c>
      <c r="C3" s="35" t="s">
        <v>446</v>
      </c>
      <c r="D3" s="36">
        <v>1.65</v>
      </c>
      <c r="E3" s="34" t="s">
        <v>44</v>
      </c>
      <c r="F3" s="37"/>
      <c r="G3" s="350" t="s">
        <v>45</v>
      </c>
      <c r="H3" s="35" t="s">
        <v>587</v>
      </c>
      <c r="I3" s="36">
        <v>2.61</v>
      </c>
      <c r="J3" s="196" t="s">
        <v>397</v>
      </c>
      <c r="K3" s="33"/>
      <c r="L3" s="351" t="s">
        <v>47</v>
      </c>
      <c r="M3" s="39" t="s">
        <v>48</v>
      </c>
      <c r="N3" s="40">
        <v>1.17E-2</v>
      </c>
      <c r="O3" s="41" t="s">
        <v>49</v>
      </c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</row>
    <row r="4" spans="1:55">
      <c r="B4" s="34" t="s">
        <v>43</v>
      </c>
      <c r="C4" s="35" t="s">
        <v>447</v>
      </c>
      <c r="D4" s="36">
        <v>3.42</v>
      </c>
      <c r="E4" s="34" t="s">
        <v>44</v>
      </c>
      <c r="F4" s="37"/>
      <c r="G4" s="350"/>
      <c r="H4" s="35" t="s">
        <v>588</v>
      </c>
      <c r="I4" s="36">
        <v>2.61</v>
      </c>
      <c r="J4" s="38" t="s">
        <v>46</v>
      </c>
      <c r="K4" s="37"/>
      <c r="L4" s="351"/>
      <c r="M4" s="39" t="s">
        <v>52</v>
      </c>
      <c r="N4" s="40">
        <v>2.41E-2</v>
      </c>
      <c r="O4" s="41" t="s">
        <v>49</v>
      </c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</row>
    <row r="5" spans="1:55">
      <c r="B5" s="34" t="s">
        <v>43</v>
      </c>
      <c r="C5" s="35" t="s">
        <v>448</v>
      </c>
      <c r="D5" s="36">
        <v>0.629</v>
      </c>
      <c r="E5" s="34" t="s">
        <v>44</v>
      </c>
      <c r="F5" s="45"/>
      <c r="G5" s="350"/>
      <c r="H5" s="35" t="s">
        <v>589</v>
      </c>
      <c r="I5" s="36">
        <v>2.6</v>
      </c>
      <c r="J5" s="38" t="s">
        <v>46</v>
      </c>
      <c r="K5" s="37"/>
      <c r="L5" s="351"/>
      <c r="M5" s="39" t="s">
        <v>55</v>
      </c>
      <c r="N5" s="40">
        <v>2.35</v>
      </c>
      <c r="O5" s="41" t="s">
        <v>49</v>
      </c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</row>
    <row r="6" spans="1:55">
      <c r="B6" s="34" t="s">
        <v>43</v>
      </c>
      <c r="C6" s="35" t="s">
        <v>449</v>
      </c>
      <c r="D6" s="36">
        <v>0.434</v>
      </c>
      <c r="E6" s="34" t="s">
        <v>44</v>
      </c>
      <c r="F6" s="46"/>
      <c r="G6" s="350"/>
      <c r="H6" s="35" t="s">
        <v>590</v>
      </c>
      <c r="I6" s="36">
        <v>2.61</v>
      </c>
      <c r="J6" s="38" t="s">
        <v>46</v>
      </c>
      <c r="K6" s="45"/>
      <c r="L6" s="351"/>
      <c r="M6" s="39" t="s">
        <v>57</v>
      </c>
      <c r="N6" s="40">
        <v>3.14</v>
      </c>
      <c r="O6" s="41" t="s">
        <v>49</v>
      </c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</row>
    <row r="7" spans="1:55">
      <c r="B7" s="34" t="s">
        <v>43</v>
      </c>
      <c r="C7" s="35" t="s">
        <v>450</v>
      </c>
      <c r="D7" s="36">
        <v>1.51</v>
      </c>
      <c r="E7" s="34" t="s">
        <v>44</v>
      </c>
      <c r="F7" s="46"/>
      <c r="G7" s="350"/>
      <c r="H7" s="35" t="s">
        <v>591</v>
      </c>
      <c r="I7" s="36">
        <v>2.62</v>
      </c>
      <c r="J7" s="38" t="s">
        <v>46</v>
      </c>
      <c r="K7" s="46"/>
      <c r="L7" s="351"/>
      <c r="M7" s="39" t="s">
        <v>59</v>
      </c>
      <c r="N7" s="40">
        <v>2.4199999999999999E-2</v>
      </c>
      <c r="O7" s="41" t="s">
        <v>49</v>
      </c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</row>
    <row r="8" spans="1:55">
      <c r="B8" s="34" t="s">
        <v>43</v>
      </c>
      <c r="C8" s="35" t="s">
        <v>451</v>
      </c>
      <c r="D8" s="36">
        <v>6.4299999999999996E-2</v>
      </c>
      <c r="E8" s="34" t="s">
        <v>44</v>
      </c>
      <c r="F8" s="46"/>
      <c r="G8" s="350"/>
      <c r="H8" s="35" t="s">
        <v>592</v>
      </c>
      <c r="I8" s="36">
        <v>2.6</v>
      </c>
      <c r="J8" s="38" t="s">
        <v>46</v>
      </c>
      <c r="K8" s="46"/>
      <c r="L8" s="351"/>
      <c r="M8" s="47" t="s">
        <v>61</v>
      </c>
      <c r="N8" s="40">
        <v>1.7000000000000001E-2</v>
      </c>
      <c r="O8" s="41" t="s">
        <v>49</v>
      </c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</row>
    <row r="9" spans="1:55">
      <c r="B9" s="34" t="s">
        <v>43</v>
      </c>
      <c r="C9" s="35" t="s">
        <v>452</v>
      </c>
      <c r="D9" s="36">
        <v>2.0299999999999998</v>
      </c>
      <c r="E9" s="34" t="s">
        <v>44</v>
      </c>
      <c r="F9" s="46"/>
      <c r="G9" s="350"/>
      <c r="H9" s="35" t="s">
        <v>593</v>
      </c>
      <c r="I9" s="36">
        <v>2.6</v>
      </c>
      <c r="J9" s="38" t="s">
        <v>46</v>
      </c>
      <c r="K9" s="46"/>
      <c r="L9" s="351"/>
      <c r="M9" s="47" t="s">
        <v>64</v>
      </c>
      <c r="N9" s="40">
        <v>0.123</v>
      </c>
      <c r="O9" s="41" t="s">
        <v>49</v>
      </c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</row>
    <row r="10" spans="1:55">
      <c r="B10" s="34" t="s">
        <v>43</v>
      </c>
      <c r="C10" s="35" t="s">
        <v>453</v>
      </c>
      <c r="D10" s="36">
        <v>0.42099999999999999</v>
      </c>
      <c r="E10" s="34" t="s">
        <v>44</v>
      </c>
      <c r="F10" s="46"/>
      <c r="G10" s="350"/>
      <c r="H10" s="35" t="s">
        <v>594</v>
      </c>
      <c r="I10" s="36">
        <v>2.6</v>
      </c>
      <c r="J10" s="38" t="s">
        <v>46</v>
      </c>
      <c r="K10" s="46"/>
      <c r="L10" s="351"/>
      <c r="M10" s="47" t="s">
        <v>65</v>
      </c>
      <c r="N10" s="40">
        <v>0.34300000000000003</v>
      </c>
      <c r="O10" s="41" t="s">
        <v>49</v>
      </c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</row>
    <row r="11" spans="1:55">
      <c r="B11" s="34" t="s">
        <v>43</v>
      </c>
      <c r="C11" s="35" t="s">
        <v>454</v>
      </c>
      <c r="D11" s="36">
        <v>0.81599999999999995</v>
      </c>
      <c r="E11" s="34" t="s">
        <v>44</v>
      </c>
      <c r="F11" s="46"/>
      <c r="G11" s="350"/>
      <c r="H11" s="35" t="s">
        <v>595</v>
      </c>
      <c r="I11" s="36">
        <v>2.6</v>
      </c>
      <c r="J11" s="38" t="s">
        <v>46</v>
      </c>
      <c r="K11" s="46"/>
      <c r="L11" s="351" t="s">
        <v>66</v>
      </c>
      <c r="M11" s="39" t="s">
        <v>67</v>
      </c>
      <c r="N11" s="40">
        <v>6.0699999999999997E-2</v>
      </c>
      <c r="O11" s="41" t="s">
        <v>49</v>
      </c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</row>
    <row r="12" spans="1:55">
      <c r="B12" s="34" t="s">
        <v>43</v>
      </c>
      <c r="C12" s="35" t="s">
        <v>455</v>
      </c>
      <c r="D12" s="36">
        <v>0.67200000000000004</v>
      </c>
      <c r="E12" s="34" t="s">
        <v>44</v>
      </c>
      <c r="F12" s="46"/>
      <c r="G12" s="349" t="s">
        <v>68</v>
      </c>
      <c r="H12" s="48" t="s">
        <v>596</v>
      </c>
      <c r="I12" s="43">
        <v>1.98</v>
      </c>
      <c r="J12" s="38" t="s">
        <v>69</v>
      </c>
      <c r="K12" s="46"/>
      <c r="L12" s="351"/>
      <c r="M12" s="39" t="s">
        <v>70</v>
      </c>
      <c r="N12" s="40">
        <v>0.89600000000000002</v>
      </c>
      <c r="O12" s="41" t="s">
        <v>49</v>
      </c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</row>
    <row r="13" spans="1:55">
      <c r="B13" s="34" t="s">
        <v>43</v>
      </c>
      <c r="C13" s="35" t="s">
        <v>456</v>
      </c>
      <c r="D13" s="36">
        <v>0.85199999999999998</v>
      </c>
      <c r="E13" s="34" t="s">
        <v>44</v>
      </c>
      <c r="F13" s="46"/>
      <c r="G13" s="349"/>
      <c r="H13" s="48" t="s">
        <v>597</v>
      </c>
      <c r="I13" s="43">
        <v>1.98</v>
      </c>
      <c r="J13" s="38" t="s">
        <v>69</v>
      </c>
      <c r="K13" s="45"/>
      <c r="L13" s="351"/>
      <c r="M13" s="39" t="s">
        <v>71</v>
      </c>
      <c r="N13" s="40">
        <v>7.9799999999999996E-2</v>
      </c>
      <c r="O13" s="41" t="s">
        <v>49</v>
      </c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</row>
    <row r="14" spans="1:55">
      <c r="B14" s="34" t="s">
        <v>43</v>
      </c>
      <c r="C14" s="35" t="s">
        <v>457</v>
      </c>
      <c r="D14" s="36">
        <v>2.87</v>
      </c>
      <c r="E14" s="34" t="s">
        <v>44</v>
      </c>
      <c r="F14" s="46"/>
      <c r="G14" s="349"/>
      <c r="H14" s="48" t="s">
        <v>598</v>
      </c>
      <c r="I14" s="43">
        <v>1.87</v>
      </c>
      <c r="J14" s="38" t="s">
        <v>69</v>
      </c>
      <c r="K14" s="45"/>
      <c r="L14" s="351"/>
      <c r="M14" s="39" t="s">
        <v>72</v>
      </c>
      <c r="N14" s="40">
        <v>7.0000000000000001E-3</v>
      </c>
      <c r="O14" s="41" t="s">
        <v>49</v>
      </c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</row>
    <row r="15" spans="1:55">
      <c r="B15" s="34" t="s">
        <v>43</v>
      </c>
      <c r="C15" s="35" t="s">
        <v>458</v>
      </c>
      <c r="D15" s="36">
        <v>0.35399999999999998</v>
      </c>
      <c r="E15" s="34" t="s">
        <v>44</v>
      </c>
      <c r="F15" s="46"/>
      <c r="G15" s="349"/>
      <c r="H15" s="48" t="s">
        <v>599</v>
      </c>
      <c r="I15" s="43">
        <v>1.87</v>
      </c>
      <c r="J15" s="38" t="s">
        <v>69</v>
      </c>
      <c r="K15" s="45"/>
      <c r="L15" s="351"/>
      <c r="M15" s="39" t="s">
        <v>73</v>
      </c>
      <c r="N15" s="40">
        <v>7.0000000000000001E-3</v>
      </c>
      <c r="O15" s="41" t="s">
        <v>49</v>
      </c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</row>
    <row r="16" spans="1:55">
      <c r="B16" s="34" t="s">
        <v>43</v>
      </c>
      <c r="C16" s="35" t="s">
        <v>459</v>
      </c>
      <c r="D16" s="36">
        <v>0.497</v>
      </c>
      <c r="E16" s="34" t="s">
        <v>44</v>
      </c>
      <c r="F16" s="46"/>
      <c r="G16" s="349"/>
      <c r="H16" s="48" t="s">
        <v>600</v>
      </c>
      <c r="I16" s="43">
        <v>1.87</v>
      </c>
      <c r="J16" s="38" t="s">
        <v>69</v>
      </c>
      <c r="K16" s="45"/>
      <c r="L16" s="351"/>
      <c r="M16" s="39" t="s">
        <v>74</v>
      </c>
      <c r="N16" s="40">
        <v>8.8700000000000001E-2</v>
      </c>
      <c r="O16" s="41" t="s">
        <v>49</v>
      </c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</row>
    <row r="17" spans="2:55">
      <c r="B17" s="34" t="s">
        <v>43</v>
      </c>
      <c r="C17" s="35" t="s">
        <v>460</v>
      </c>
      <c r="D17" s="36">
        <v>5.19</v>
      </c>
      <c r="E17" s="34" t="s">
        <v>44</v>
      </c>
      <c r="F17" s="46"/>
      <c r="G17" s="349"/>
      <c r="H17" s="48" t="s">
        <v>601</v>
      </c>
      <c r="I17" s="43">
        <v>1.86</v>
      </c>
      <c r="J17" s="38" t="s">
        <v>69</v>
      </c>
      <c r="K17" s="45"/>
      <c r="L17" s="351"/>
      <c r="M17" s="39" t="s">
        <v>75</v>
      </c>
      <c r="N17" s="40">
        <v>7.0000000000000001E-3</v>
      </c>
      <c r="O17" s="41" t="s">
        <v>49</v>
      </c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</row>
    <row r="18" spans="2:55">
      <c r="B18" s="34" t="s">
        <v>43</v>
      </c>
      <c r="C18" s="35" t="s">
        <v>461</v>
      </c>
      <c r="D18" s="36">
        <v>21.8</v>
      </c>
      <c r="E18" s="34" t="s">
        <v>44</v>
      </c>
      <c r="F18" s="46"/>
      <c r="G18" s="349"/>
      <c r="H18" s="48" t="s">
        <v>602</v>
      </c>
      <c r="I18" s="43">
        <v>1.87</v>
      </c>
      <c r="J18" s="38" t="s">
        <v>69</v>
      </c>
      <c r="K18" s="45"/>
      <c r="L18" s="351"/>
      <c r="M18" s="39" t="s">
        <v>76</v>
      </c>
      <c r="N18" s="40">
        <v>1.23E-2</v>
      </c>
      <c r="O18" s="41" t="s">
        <v>49</v>
      </c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</row>
    <row r="19" spans="2:55">
      <c r="B19" s="34" t="s">
        <v>43</v>
      </c>
      <c r="C19" s="35" t="s">
        <v>462</v>
      </c>
      <c r="D19" s="36">
        <v>1.03</v>
      </c>
      <c r="E19" s="34" t="s">
        <v>44</v>
      </c>
      <c r="F19" s="46"/>
      <c r="G19" s="349" t="s">
        <v>77</v>
      </c>
      <c r="H19" s="48" t="s">
        <v>596</v>
      </c>
      <c r="I19" s="43">
        <v>2.14</v>
      </c>
      <c r="J19" s="38" t="s">
        <v>46</v>
      </c>
      <c r="K19" s="45"/>
      <c r="L19" s="351"/>
      <c r="M19" s="39" t="s">
        <v>78</v>
      </c>
      <c r="N19" s="40">
        <v>3.9899999999999998E-2</v>
      </c>
      <c r="O19" s="41" t="s">
        <v>49</v>
      </c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</row>
    <row r="20" spans="2:55">
      <c r="B20" s="34" t="s">
        <v>43</v>
      </c>
      <c r="C20" s="35" t="s">
        <v>463</v>
      </c>
      <c r="D20" s="36">
        <v>0.52800000000000002</v>
      </c>
      <c r="E20" s="34" t="s">
        <v>44</v>
      </c>
      <c r="F20" s="46"/>
      <c r="G20" s="349"/>
      <c r="H20" s="48" t="s">
        <v>597</v>
      </c>
      <c r="I20" s="43">
        <v>2.14</v>
      </c>
      <c r="J20" s="38" t="s">
        <v>46</v>
      </c>
      <c r="K20" s="45"/>
      <c r="L20" s="351" t="s">
        <v>79</v>
      </c>
      <c r="M20" s="39" t="s">
        <v>80</v>
      </c>
      <c r="N20" s="40">
        <v>1.3899999999999999E-2</v>
      </c>
      <c r="O20" s="41" t="s">
        <v>49</v>
      </c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</row>
    <row r="21" spans="2:55">
      <c r="B21" s="34" t="s">
        <v>43</v>
      </c>
      <c r="C21" s="35" t="s">
        <v>464</v>
      </c>
      <c r="D21" s="36">
        <v>0.70899999999999996</v>
      </c>
      <c r="E21" s="34" t="s">
        <v>44</v>
      </c>
      <c r="F21" s="46"/>
      <c r="G21" s="349"/>
      <c r="H21" s="48" t="s">
        <v>603</v>
      </c>
      <c r="I21" s="43">
        <v>2.13</v>
      </c>
      <c r="J21" s="38" t="s">
        <v>46</v>
      </c>
      <c r="K21" s="45"/>
      <c r="L21" s="351"/>
      <c r="M21" s="39" t="s">
        <v>81</v>
      </c>
      <c r="N21" s="40">
        <v>0.121</v>
      </c>
      <c r="O21" s="41" t="s">
        <v>49</v>
      </c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</row>
    <row r="22" spans="2:55">
      <c r="B22" s="34" t="s">
        <v>43</v>
      </c>
      <c r="C22" s="35" t="s">
        <v>465</v>
      </c>
      <c r="D22" s="36">
        <v>49.6</v>
      </c>
      <c r="E22" s="34" t="s">
        <v>44</v>
      </c>
      <c r="F22" s="46"/>
      <c r="G22" s="349"/>
      <c r="H22" s="48" t="s">
        <v>604</v>
      </c>
      <c r="I22" s="43">
        <v>2.14</v>
      </c>
      <c r="J22" s="38" t="s">
        <v>46</v>
      </c>
      <c r="K22" s="45"/>
      <c r="L22" s="351"/>
      <c r="M22" s="39" t="s">
        <v>82</v>
      </c>
      <c r="N22" s="40">
        <v>0.121</v>
      </c>
      <c r="O22" s="41" t="s">
        <v>49</v>
      </c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</row>
    <row r="23" spans="2:55">
      <c r="B23" s="34" t="s">
        <v>43</v>
      </c>
      <c r="C23" s="35" t="s">
        <v>466</v>
      </c>
      <c r="D23" s="36">
        <v>1.7</v>
      </c>
      <c r="E23" s="34" t="s">
        <v>44</v>
      </c>
      <c r="F23" s="46"/>
      <c r="G23" s="349"/>
      <c r="H23" s="48" t="s">
        <v>605</v>
      </c>
      <c r="I23" s="43">
        <v>2.14</v>
      </c>
      <c r="J23" s="38" t="s">
        <v>46</v>
      </c>
      <c r="K23" s="45"/>
      <c r="L23" s="351"/>
      <c r="M23" s="39" t="s">
        <v>83</v>
      </c>
      <c r="N23" s="40">
        <v>1.8599999999999998E-2</v>
      </c>
      <c r="O23" s="41" t="s">
        <v>49</v>
      </c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</row>
    <row r="24" spans="2:55">
      <c r="B24" s="34" t="s">
        <v>43</v>
      </c>
      <c r="C24" s="35" t="s">
        <v>467</v>
      </c>
      <c r="D24" s="36">
        <v>2.44</v>
      </c>
      <c r="E24" s="34" t="s">
        <v>44</v>
      </c>
      <c r="F24" s="46"/>
      <c r="G24" s="349"/>
      <c r="H24" s="48" t="s">
        <v>599</v>
      </c>
      <c r="I24" s="43">
        <v>2.13</v>
      </c>
      <c r="J24" s="38" t="s">
        <v>46</v>
      </c>
      <c r="K24" s="45"/>
      <c r="L24" s="351"/>
      <c r="M24" s="39" t="s">
        <v>84</v>
      </c>
      <c r="N24" s="40">
        <v>9.7599999999999996E-3</v>
      </c>
      <c r="O24" s="41" t="s">
        <v>49</v>
      </c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</row>
    <row r="25" spans="2:55">
      <c r="B25" s="34" t="s">
        <v>43</v>
      </c>
      <c r="C25" s="35" t="s">
        <v>468</v>
      </c>
      <c r="D25" s="36">
        <v>1.82</v>
      </c>
      <c r="E25" s="34" t="s">
        <v>44</v>
      </c>
      <c r="F25" s="46"/>
      <c r="G25" s="349"/>
      <c r="H25" s="48" t="s">
        <v>600</v>
      </c>
      <c r="I25" s="43">
        <v>2.13</v>
      </c>
      <c r="J25" s="38" t="s">
        <v>46</v>
      </c>
      <c r="K25" s="45"/>
      <c r="L25" s="351"/>
      <c r="M25" s="39" t="s">
        <v>85</v>
      </c>
      <c r="N25" s="40">
        <v>1.38E-2</v>
      </c>
      <c r="O25" s="41" t="s">
        <v>49</v>
      </c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</row>
    <row r="26" spans="2:55">
      <c r="B26" s="34" t="s">
        <v>43</v>
      </c>
      <c r="C26" s="35" t="s">
        <v>469</v>
      </c>
      <c r="D26" s="36">
        <v>2.9</v>
      </c>
      <c r="E26" s="34" t="s">
        <v>44</v>
      </c>
      <c r="F26" s="46"/>
      <c r="G26" s="349"/>
      <c r="H26" s="48" t="s">
        <v>601</v>
      </c>
      <c r="I26" s="43">
        <v>2.13</v>
      </c>
      <c r="J26" s="38" t="s">
        <v>46</v>
      </c>
      <c r="K26" s="45"/>
      <c r="L26" s="351"/>
      <c r="M26" s="39" t="s">
        <v>86</v>
      </c>
      <c r="N26" s="40">
        <v>3.79E-3</v>
      </c>
      <c r="O26" s="41" t="s">
        <v>49</v>
      </c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</row>
    <row r="27" spans="2:55">
      <c r="B27" s="34" t="s">
        <v>43</v>
      </c>
      <c r="C27" s="35" t="s">
        <v>470</v>
      </c>
      <c r="D27" s="36">
        <v>1.43</v>
      </c>
      <c r="E27" s="34" t="s">
        <v>44</v>
      </c>
      <c r="F27" s="46"/>
      <c r="G27" s="349"/>
      <c r="H27" s="48" t="s">
        <v>602</v>
      </c>
      <c r="I27" s="43">
        <v>2.13</v>
      </c>
      <c r="J27" s="38" t="s">
        <v>46</v>
      </c>
      <c r="K27" s="45"/>
      <c r="L27" s="351"/>
      <c r="M27" s="39" t="s">
        <v>87</v>
      </c>
      <c r="N27" s="40">
        <v>1.78E-2</v>
      </c>
      <c r="O27" s="41" t="s">
        <v>49</v>
      </c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</row>
    <row r="28" spans="2:55">
      <c r="B28" s="34" t="s">
        <v>43</v>
      </c>
      <c r="C28" s="35" t="s">
        <v>471</v>
      </c>
      <c r="D28" s="36">
        <v>5.68</v>
      </c>
      <c r="E28" s="34" t="s">
        <v>44</v>
      </c>
      <c r="F28" s="46"/>
      <c r="G28" s="349" t="s">
        <v>88</v>
      </c>
      <c r="H28" s="48" t="s">
        <v>606</v>
      </c>
      <c r="I28" s="43">
        <v>2.82</v>
      </c>
      <c r="J28" s="38" t="s">
        <v>46</v>
      </c>
      <c r="K28" s="45"/>
      <c r="L28" s="351"/>
      <c r="M28" s="39" t="s">
        <v>89</v>
      </c>
      <c r="N28" s="40">
        <v>1.4999999999999999E-2</v>
      </c>
      <c r="O28" s="41" t="s">
        <v>49</v>
      </c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</row>
    <row r="29" spans="2:55">
      <c r="B29" s="34" t="s">
        <v>43</v>
      </c>
      <c r="C29" s="35" t="s">
        <v>472</v>
      </c>
      <c r="D29" s="36">
        <v>2.61</v>
      </c>
      <c r="E29" s="34" t="s">
        <v>44</v>
      </c>
      <c r="F29" s="46"/>
      <c r="G29" s="349"/>
      <c r="H29" s="48" t="s">
        <v>597</v>
      </c>
      <c r="I29" s="43">
        <v>2.82</v>
      </c>
      <c r="J29" s="38" t="s">
        <v>46</v>
      </c>
      <c r="K29" s="45"/>
      <c r="L29" s="49" t="s">
        <v>90</v>
      </c>
      <c r="M29" s="39" t="s">
        <v>91</v>
      </c>
      <c r="N29" s="50">
        <v>1.2800000000000001E-3</v>
      </c>
      <c r="O29" s="41" t="s">
        <v>49</v>
      </c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</row>
    <row r="30" spans="2:55">
      <c r="B30" s="34" t="s">
        <v>43</v>
      </c>
      <c r="C30" s="35" t="s">
        <v>473</v>
      </c>
      <c r="D30" s="36">
        <v>1.04</v>
      </c>
      <c r="E30" s="34" t="s">
        <v>44</v>
      </c>
      <c r="F30" s="46"/>
      <c r="G30" s="349"/>
      <c r="H30" s="48" t="s">
        <v>607</v>
      </c>
      <c r="I30" s="43">
        <v>2.82</v>
      </c>
      <c r="J30" s="38" t="s">
        <v>46</v>
      </c>
      <c r="K30" s="45"/>
      <c r="L30" s="78" t="s">
        <v>212</v>
      </c>
      <c r="M30" s="51"/>
      <c r="N30" s="51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</row>
    <row r="31" spans="2:55">
      <c r="B31" s="34" t="s">
        <v>43</v>
      </c>
      <c r="C31" s="35" t="s">
        <v>474</v>
      </c>
      <c r="D31" s="36">
        <v>0.41499999999999998</v>
      </c>
      <c r="E31" s="34" t="s">
        <v>44</v>
      </c>
      <c r="F31" s="46"/>
      <c r="G31" s="349"/>
      <c r="H31" s="48" t="s">
        <v>604</v>
      </c>
      <c r="I31" s="43">
        <v>2.82</v>
      </c>
      <c r="J31" s="38" t="s">
        <v>46</v>
      </c>
      <c r="K31" s="45"/>
      <c r="L31" s="77" t="s">
        <v>41</v>
      </c>
      <c r="M31" s="77" t="s">
        <v>35</v>
      </c>
      <c r="N31" s="77" t="s">
        <v>36</v>
      </c>
      <c r="O31" s="77" t="s">
        <v>42</v>
      </c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</row>
    <row r="32" spans="2:55" ht="24">
      <c r="B32" s="34" t="s">
        <v>43</v>
      </c>
      <c r="C32" s="35" t="s">
        <v>475</v>
      </c>
      <c r="D32" s="36">
        <v>1.35</v>
      </c>
      <c r="E32" s="34" t="s">
        <v>44</v>
      </c>
      <c r="F32" s="46"/>
      <c r="G32" s="349"/>
      <c r="H32" s="48" t="s">
        <v>599</v>
      </c>
      <c r="I32" s="43">
        <v>2.82</v>
      </c>
      <c r="J32" s="38" t="s">
        <v>46</v>
      </c>
      <c r="K32" s="45"/>
      <c r="L32" s="54" t="s">
        <v>50</v>
      </c>
      <c r="M32" s="42" t="s">
        <v>51</v>
      </c>
      <c r="N32" s="43">
        <v>0.24899999999999997</v>
      </c>
      <c r="O32" s="44" t="s">
        <v>617</v>
      </c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</row>
    <row r="33" spans="2:55" ht="24">
      <c r="B33" s="34" t="s">
        <v>43</v>
      </c>
      <c r="C33" s="35" t="s">
        <v>476</v>
      </c>
      <c r="D33" s="36">
        <v>0.63400000000000001</v>
      </c>
      <c r="E33" s="34" t="s">
        <v>44</v>
      </c>
      <c r="F33" s="46"/>
      <c r="G33" s="349"/>
      <c r="H33" s="48" t="s">
        <v>600</v>
      </c>
      <c r="I33" s="43">
        <v>2.82</v>
      </c>
      <c r="J33" s="38" t="s">
        <v>46</v>
      </c>
      <c r="K33" s="45"/>
      <c r="L33" s="352" t="s">
        <v>53</v>
      </c>
      <c r="M33" s="42" t="s">
        <v>54</v>
      </c>
      <c r="N33" s="43">
        <v>8.3700000000000007E-3</v>
      </c>
      <c r="O33" s="44" t="s">
        <v>617</v>
      </c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</row>
    <row r="34" spans="2:55" ht="24">
      <c r="B34" s="34" t="s">
        <v>43</v>
      </c>
      <c r="C34" s="35" t="s">
        <v>477</v>
      </c>
      <c r="D34" s="36">
        <v>7.28</v>
      </c>
      <c r="E34" s="34" t="s">
        <v>44</v>
      </c>
      <c r="F34" s="46"/>
      <c r="G34" s="349"/>
      <c r="H34" s="48" t="s">
        <v>601</v>
      </c>
      <c r="I34" s="43">
        <v>2.82</v>
      </c>
      <c r="J34" s="38" t="s">
        <v>46</v>
      </c>
      <c r="K34" s="45"/>
      <c r="L34" s="352"/>
      <c r="M34" s="42" t="s">
        <v>56</v>
      </c>
      <c r="N34" s="43">
        <v>2.1099999999999999E-3</v>
      </c>
      <c r="O34" s="44" t="s">
        <v>617</v>
      </c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</row>
    <row r="35" spans="2:55" ht="24">
      <c r="B35" s="34" t="s">
        <v>43</v>
      </c>
      <c r="C35" s="35" t="s">
        <v>478</v>
      </c>
      <c r="D35" s="36">
        <v>2.5299999999999998</v>
      </c>
      <c r="E35" s="34" t="s">
        <v>44</v>
      </c>
      <c r="F35" s="46"/>
      <c r="G35" s="349"/>
      <c r="H35" s="48" t="s">
        <v>608</v>
      </c>
      <c r="I35" s="43">
        <v>2.81</v>
      </c>
      <c r="J35" s="38" t="s">
        <v>46</v>
      </c>
      <c r="K35" s="45"/>
      <c r="L35" s="352"/>
      <c r="M35" s="42" t="s">
        <v>58</v>
      </c>
      <c r="N35" s="43">
        <v>9.0200000000000002E-3</v>
      </c>
      <c r="O35" s="44" t="s">
        <v>617</v>
      </c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</row>
    <row r="36" spans="2:55" ht="24">
      <c r="B36" s="34" t="s">
        <v>43</v>
      </c>
      <c r="C36" s="35" t="s">
        <v>479</v>
      </c>
      <c r="D36" s="36">
        <v>4.79</v>
      </c>
      <c r="E36" s="34" t="s">
        <v>44</v>
      </c>
      <c r="F36" s="46"/>
      <c r="G36" s="349" t="s">
        <v>92</v>
      </c>
      <c r="H36" s="48" t="s">
        <v>609</v>
      </c>
      <c r="I36" s="43">
        <v>2.93</v>
      </c>
      <c r="J36" s="38" t="s">
        <v>46</v>
      </c>
      <c r="K36" s="45"/>
      <c r="L36" s="352"/>
      <c r="M36" s="42" t="s">
        <v>60</v>
      </c>
      <c r="N36" s="43">
        <v>2.1199999999999999E-3</v>
      </c>
      <c r="O36" s="44" t="s">
        <v>618</v>
      </c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</row>
    <row r="37" spans="2:55" ht="24">
      <c r="B37" s="34" t="s">
        <v>43</v>
      </c>
      <c r="C37" s="35" t="s">
        <v>480</v>
      </c>
      <c r="D37" s="36">
        <v>0.19400000000000001</v>
      </c>
      <c r="E37" s="34" t="s">
        <v>44</v>
      </c>
      <c r="F37" s="46"/>
      <c r="G37" s="349"/>
      <c r="H37" s="48" t="s">
        <v>596</v>
      </c>
      <c r="I37" s="43">
        <v>2.93</v>
      </c>
      <c r="J37" s="38" t="s">
        <v>46</v>
      </c>
      <c r="K37" s="45"/>
      <c r="L37" s="54" t="s">
        <v>62</v>
      </c>
      <c r="M37" s="42" t="s">
        <v>63</v>
      </c>
      <c r="N37" s="43">
        <v>1.1000000000000001</v>
      </c>
      <c r="O37" s="44" t="s">
        <v>617</v>
      </c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</row>
    <row r="38" spans="2:55">
      <c r="B38" s="34" t="s">
        <v>43</v>
      </c>
      <c r="C38" s="35" t="s">
        <v>481</v>
      </c>
      <c r="D38" s="36">
        <v>0.39200000000000002</v>
      </c>
      <c r="E38" s="34" t="s">
        <v>44</v>
      </c>
      <c r="F38" s="46"/>
      <c r="G38" s="349"/>
      <c r="H38" s="48" t="s">
        <v>597</v>
      </c>
      <c r="I38" s="43">
        <v>2.93</v>
      </c>
      <c r="J38" s="38" t="s">
        <v>46</v>
      </c>
      <c r="K38" s="45"/>
      <c r="L38" s="51"/>
      <c r="M38" s="51"/>
      <c r="N38" s="51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</row>
    <row r="39" spans="2:55">
      <c r="B39" s="34" t="s">
        <v>43</v>
      </c>
      <c r="C39" s="35" t="s">
        <v>482</v>
      </c>
      <c r="D39" s="36">
        <v>2.9000000000000001E-2</v>
      </c>
      <c r="E39" s="34" t="s">
        <v>44</v>
      </c>
      <c r="F39" s="46"/>
      <c r="G39" s="349"/>
      <c r="H39" s="48" t="s">
        <v>607</v>
      </c>
      <c r="I39" s="43">
        <v>2.93</v>
      </c>
      <c r="J39" s="38" t="s">
        <v>46</v>
      </c>
      <c r="K39" s="45"/>
      <c r="L39" s="51"/>
      <c r="M39" s="51"/>
      <c r="N39" s="51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</row>
    <row r="40" spans="2:55">
      <c r="B40" s="34" t="s">
        <v>43</v>
      </c>
      <c r="C40" s="35" t="s">
        <v>483</v>
      </c>
      <c r="D40" s="36">
        <v>1.1299999999999999</v>
      </c>
      <c r="E40" s="34" t="s">
        <v>44</v>
      </c>
      <c r="F40" s="46"/>
      <c r="G40" s="349"/>
      <c r="H40" s="48" t="s">
        <v>604</v>
      </c>
      <c r="I40" s="43">
        <v>2.93</v>
      </c>
      <c r="J40" s="38" t="s">
        <v>46</v>
      </c>
      <c r="K40" s="45"/>
      <c r="L40" s="51"/>
      <c r="M40" s="51"/>
      <c r="N40" s="51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</row>
    <row r="41" spans="2:55">
      <c r="B41" s="34" t="s">
        <v>43</v>
      </c>
      <c r="C41" s="35" t="s">
        <v>484</v>
      </c>
      <c r="D41" s="36">
        <v>2.5700000000000001E-2</v>
      </c>
      <c r="E41" s="34" t="s">
        <v>44</v>
      </c>
      <c r="F41" s="46"/>
      <c r="G41" s="349"/>
      <c r="H41" s="48" t="s">
        <v>599</v>
      </c>
      <c r="I41" s="43">
        <v>2.93</v>
      </c>
      <c r="J41" s="38" t="s">
        <v>46</v>
      </c>
      <c r="K41" s="45"/>
      <c r="L41" s="51"/>
      <c r="M41" s="51"/>
      <c r="N41" s="51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</row>
    <row r="42" spans="2:55">
      <c r="B42" s="34" t="s">
        <v>43</v>
      </c>
      <c r="C42" s="35" t="s">
        <v>485</v>
      </c>
      <c r="D42" s="36">
        <v>0.34499999999999997</v>
      </c>
      <c r="E42" s="34" t="s">
        <v>44</v>
      </c>
      <c r="F42" s="46"/>
      <c r="G42" s="349"/>
      <c r="H42" s="48" t="s">
        <v>600</v>
      </c>
      <c r="I42" s="43">
        <v>2.93</v>
      </c>
      <c r="J42" s="38" t="s">
        <v>46</v>
      </c>
      <c r="K42" s="45"/>
      <c r="L42" s="51"/>
      <c r="M42" s="51"/>
      <c r="N42" s="51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</row>
    <row r="43" spans="2:55">
      <c r="B43" s="34" t="s">
        <v>43</v>
      </c>
      <c r="C43" s="35" t="s">
        <v>486</v>
      </c>
      <c r="D43" s="36">
        <v>0.91400000000000003</v>
      </c>
      <c r="E43" s="34" t="s">
        <v>44</v>
      </c>
      <c r="F43" s="46"/>
      <c r="G43" s="349"/>
      <c r="H43" s="48" t="s">
        <v>608</v>
      </c>
      <c r="I43" s="43">
        <v>2.93</v>
      </c>
      <c r="J43" s="38" t="s">
        <v>46</v>
      </c>
      <c r="K43" s="45"/>
      <c r="L43" s="51"/>
      <c r="M43" s="51"/>
      <c r="N43" s="51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</row>
    <row r="44" spans="2:55">
      <c r="B44" s="34" t="s">
        <v>43</v>
      </c>
      <c r="C44" s="35" t="s">
        <v>487</v>
      </c>
      <c r="D44" s="36">
        <v>0.73699999999999999</v>
      </c>
      <c r="E44" s="34" t="s">
        <v>44</v>
      </c>
      <c r="F44" s="46"/>
      <c r="G44" s="349" t="s">
        <v>93</v>
      </c>
      <c r="H44" s="48" t="s">
        <v>596</v>
      </c>
      <c r="I44" s="43">
        <v>3.01</v>
      </c>
      <c r="J44" s="38" t="s">
        <v>46</v>
      </c>
      <c r="K44" s="45"/>
      <c r="L44" s="51"/>
      <c r="M44" s="51"/>
      <c r="N44" s="51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</row>
    <row r="45" spans="2:55">
      <c r="B45" s="34" t="s">
        <v>43</v>
      </c>
      <c r="C45" s="35" t="s">
        <v>488</v>
      </c>
      <c r="D45" s="36">
        <v>0.34699999999999998</v>
      </c>
      <c r="E45" s="34" t="s">
        <v>44</v>
      </c>
      <c r="F45" s="46"/>
      <c r="G45" s="349"/>
      <c r="H45" s="48" t="s">
        <v>597</v>
      </c>
      <c r="I45" s="43">
        <v>3.01</v>
      </c>
      <c r="J45" s="38" t="s">
        <v>46</v>
      </c>
      <c r="K45" s="45"/>
      <c r="L45" s="51"/>
      <c r="M45" s="51"/>
      <c r="N45" s="51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</row>
    <row r="46" spans="2:55">
      <c r="B46" s="34" t="s">
        <v>43</v>
      </c>
      <c r="C46" s="35" t="s">
        <v>489</v>
      </c>
      <c r="D46" s="36">
        <v>0.10199999999999999</v>
      </c>
      <c r="E46" s="34" t="s">
        <v>44</v>
      </c>
      <c r="F46" s="46"/>
      <c r="G46" s="349"/>
      <c r="H46" s="48" t="s">
        <v>603</v>
      </c>
      <c r="I46" s="43">
        <v>3.01</v>
      </c>
      <c r="J46" s="38" t="s">
        <v>46</v>
      </c>
      <c r="K46" s="45"/>
      <c r="L46" s="51"/>
      <c r="M46" s="51"/>
      <c r="N46" s="51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</row>
    <row r="47" spans="2:55">
      <c r="B47" s="34" t="s">
        <v>43</v>
      </c>
      <c r="C47" s="35" t="s">
        <v>490</v>
      </c>
      <c r="D47" s="36">
        <v>0.86699999999999999</v>
      </c>
      <c r="E47" s="34" t="s">
        <v>44</v>
      </c>
      <c r="F47" s="46"/>
      <c r="G47" s="349"/>
      <c r="H47" s="48" t="s">
        <v>598</v>
      </c>
      <c r="I47" s="43">
        <v>3.01</v>
      </c>
      <c r="J47" s="38" t="s">
        <v>46</v>
      </c>
      <c r="K47" s="45"/>
      <c r="L47" s="51"/>
      <c r="M47" s="51"/>
      <c r="N47" s="51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</row>
    <row r="48" spans="2:55">
      <c r="B48" s="34" t="s">
        <v>43</v>
      </c>
      <c r="C48" s="35" t="s">
        <v>491</v>
      </c>
      <c r="D48" s="36">
        <v>4.5999999999999996</v>
      </c>
      <c r="E48" s="34" t="s">
        <v>44</v>
      </c>
      <c r="F48" s="46"/>
      <c r="G48" s="349"/>
      <c r="H48" s="48" t="s">
        <v>599</v>
      </c>
      <c r="I48" s="43">
        <v>3.01</v>
      </c>
      <c r="J48" s="38" t="s">
        <v>46</v>
      </c>
      <c r="K48" s="45"/>
      <c r="L48" s="51"/>
      <c r="M48" s="51"/>
      <c r="N48" s="51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</row>
    <row r="49" spans="2:55">
      <c r="B49" s="34" t="s">
        <v>43</v>
      </c>
      <c r="C49" s="35" t="s">
        <v>492</v>
      </c>
      <c r="D49" s="36">
        <v>2.37</v>
      </c>
      <c r="E49" s="34" t="s">
        <v>44</v>
      </c>
      <c r="F49" s="46"/>
      <c r="G49" s="349"/>
      <c r="H49" s="48" t="s">
        <v>600</v>
      </c>
      <c r="I49" s="43">
        <v>3.01</v>
      </c>
      <c r="J49" s="38" t="s">
        <v>46</v>
      </c>
      <c r="K49" s="45"/>
      <c r="L49" s="51"/>
      <c r="M49" s="51"/>
      <c r="N49" s="51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</row>
    <row r="50" spans="2:55">
      <c r="B50" s="34" t="s">
        <v>43</v>
      </c>
      <c r="C50" s="35" t="s">
        <v>493</v>
      </c>
      <c r="D50" s="36">
        <v>5.7</v>
      </c>
      <c r="E50" s="34" t="s">
        <v>44</v>
      </c>
      <c r="F50" s="46"/>
      <c r="G50" s="349"/>
      <c r="H50" s="48" t="s">
        <v>601</v>
      </c>
      <c r="I50" s="43">
        <v>3.01</v>
      </c>
      <c r="J50" s="38" t="s">
        <v>46</v>
      </c>
      <c r="K50" s="45"/>
      <c r="L50" s="51"/>
      <c r="M50" s="51"/>
      <c r="N50" s="51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</row>
    <row r="51" spans="2:55">
      <c r="B51" s="34" t="s">
        <v>43</v>
      </c>
      <c r="C51" s="35" t="s">
        <v>494</v>
      </c>
      <c r="D51" s="36">
        <v>0.86399999999999999</v>
      </c>
      <c r="E51" s="34" t="s">
        <v>44</v>
      </c>
      <c r="F51" s="46"/>
      <c r="G51" s="349"/>
      <c r="H51" s="48" t="s">
        <v>602</v>
      </c>
      <c r="I51" s="43">
        <v>3.01</v>
      </c>
      <c r="J51" s="38" t="s">
        <v>46</v>
      </c>
      <c r="K51" s="45"/>
      <c r="L51" s="51"/>
      <c r="M51" s="51"/>
      <c r="N51" s="51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</row>
    <row r="52" spans="2:55">
      <c r="B52" s="34" t="s">
        <v>43</v>
      </c>
      <c r="C52" s="35" t="s">
        <v>495</v>
      </c>
      <c r="D52" s="36">
        <v>0.82599999999999996</v>
      </c>
      <c r="E52" s="34" t="s">
        <v>44</v>
      </c>
      <c r="F52" s="46"/>
      <c r="G52" s="352" t="s">
        <v>610</v>
      </c>
      <c r="H52" s="52" t="s">
        <v>596</v>
      </c>
      <c r="I52" s="53">
        <v>2.78</v>
      </c>
      <c r="J52" s="54" t="s">
        <v>94</v>
      </c>
      <c r="K52" s="45"/>
      <c r="L52" s="51"/>
      <c r="M52" s="51"/>
      <c r="N52" s="51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</row>
    <row r="53" spans="2:55">
      <c r="B53" s="34" t="s">
        <v>43</v>
      </c>
      <c r="C53" s="35" t="s">
        <v>496</v>
      </c>
      <c r="D53" s="36">
        <v>1.34</v>
      </c>
      <c r="E53" s="34" t="s">
        <v>44</v>
      </c>
      <c r="F53" s="46"/>
      <c r="G53" s="352"/>
      <c r="H53" s="52" t="s">
        <v>597</v>
      </c>
      <c r="I53" s="55">
        <v>2.78</v>
      </c>
      <c r="J53" s="54" t="s">
        <v>94</v>
      </c>
      <c r="K53" s="45"/>
      <c r="L53" s="51"/>
      <c r="M53" s="51"/>
      <c r="N53" s="51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</row>
    <row r="54" spans="2:55">
      <c r="B54" s="34" t="s">
        <v>43</v>
      </c>
      <c r="C54" s="35" t="s">
        <v>497</v>
      </c>
      <c r="D54" s="36">
        <v>0.32300000000000001</v>
      </c>
      <c r="E54" s="34" t="s">
        <v>44</v>
      </c>
      <c r="F54" s="46"/>
      <c r="G54" s="352"/>
      <c r="H54" s="52" t="s">
        <v>603</v>
      </c>
      <c r="I54" s="55">
        <v>2.78</v>
      </c>
      <c r="J54" s="54" t="s">
        <v>94</v>
      </c>
      <c r="K54" s="45"/>
      <c r="L54" s="51"/>
      <c r="M54" s="51"/>
      <c r="N54" s="51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</row>
    <row r="55" spans="2:55">
      <c r="B55" s="34" t="s">
        <v>43</v>
      </c>
      <c r="C55" s="35" t="s">
        <v>498</v>
      </c>
      <c r="D55" s="36">
        <v>5.16</v>
      </c>
      <c r="E55" s="34" t="s">
        <v>44</v>
      </c>
      <c r="F55" s="46"/>
      <c r="G55" s="352"/>
      <c r="H55" s="52" t="s">
        <v>604</v>
      </c>
      <c r="I55" s="55">
        <v>2.78</v>
      </c>
      <c r="J55" s="54" t="s">
        <v>94</v>
      </c>
      <c r="K55" s="45"/>
      <c r="L55" s="51"/>
      <c r="M55" s="51"/>
      <c r="N55" s="51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</row>
    <row r="56" spans="2:55">
      <c r="B56" s="34" t="s">
        <v>43</v>
      </c>
      <c r="C56" s="35" t="s">
        <v>499</v>
      </c>
      <c r="D56" s="36">
        <v>7.08</v>
      </c>
      <c r="E56" s="34" t="s">
        <v>44</v>
      </c>
      <c r="F56" s="46"/>
      <c r="G56" s="352"/>
      <c r="H56" s="52" t="s">
        <v>605</v>
      </c>
      <c r="I56" s="55">
        <v>2.83</v>
      </c>
      <c r="J56" s="54" t="s">
        <v>94</v>
      </c>
      <c r="K56" s="45"/>
      <c r="L56" s="51"/>
      <c r="M56" s="51"/>
      <c r="N56" s="51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</row>
    <row r="57" spans="2:55">
      <c r="B57" s="34" t="s">
        <v>43</v>
      </c>
      <c r="C57" s="35" t="s">
        <v>500</v>
      </c>
      <c r="D57" s="36">
        <v>1.38</v>
      </c>
      <c r="E57" s="34" t="s">
        <v>44</v>
      </c>
      <c r="F57" s="46"/>
      <c r="G57" s="352"/>
      <c r="H57" s="52" t="s">
        <v>601</v>
      </c>
      <c r="I57" s="55">
        <v>2.77</v>
      </c>
      <c r="J57" s="54" t="s">
        <v>94</v>
      </c>
      <c r="K57" s="45"/>
      <c r="L57" s="51"/>
      <c r="M57" s="51"/>
      <c r="N57" s="51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</row>
    <row r="58" spans="2:55">
      <c r="B58" s="34" t="s">
        <v>43</v>
      </c>
      <c r="C58" s="35" t="s">
        <v>501</v>
      </c>
      <c r="D58" s="36">
        <v>10.1</v>
      </c>
      <c r="E58" s="34" t="s">
        <v>44</v>
      </c>
      <c r="F58" s="46"/>
      <c r="G58" s="352"/>
      <c r="H58" s="52" t="s">
        <v>608</v>
      </c>
      <c r="I58" s="55">
        <v>2.78</v>
      </c>
      <c r="J58" s="54" t="s">
        <v>94</v>
      </c>
      <c r="K58" s="45"/>
      <c r="L58" s="51"/>
      <c r="M58" s="51"/>
      <c r="N58" s="51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</row>
    <row r="59" spans="2:55">
      <c r="B59" s="34" t="s">
        <v>43</v>
      </c>
      <c r="C59" s="35" t="s">
        <v>502</v>
      </c>
      <c r="D59" s="36">
        <v>0.16600000000000001</v>
      </c>
      <c r="E59" s="34" t="s">
        <v>44</v>
      </c>
      <c r="F59" s="46"/>
      <c r="G59" s="352" t="s">
        <v>583</v>
      </c>
      <c r="H59" s="52" t="s">
        <v>596</v>
      </c>
      <c r="I59" s="53">
        <v>2.2400000000000002</v>
      </c>
      <c r="J59" s="54" t="s">
        <v>95</v>
      </c>
      <c r="K59" s="45"/>
      <c r="L59" s="51"/>
      <c r="M59" s="51"/>
      <c r="N59" s="51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</row>
    <row r="60" spans="2:55">
      <c r="B60" s="34" t="s">
        <v>43</v>
      </c>
      <c r="C60" s="35" t="s">
        <v>503</v>
      </c>
      <c r="D60" s="36">
        <v>0.20599999999999999</v>
      </c>
      <c r="E60" s="34" t="s">
        <v>44</v>
      </c>
      <c r="F60" s="46"/>
      <c r="G60" s="352"/>
      <c r="H60" s="52" t="s">
        <v>597</v>
      </c>
      <c r="I60" s="53">
        <v>2.2400000000000002</v>
      </c>
      <c r="J60" s="54" t="s">
        <v>95</v>
      </c>
      <c r="K60" s="45"/>
      <c r="L60" s="51"/>
      <c r="M60" s="51"/>
      <c r="N60" s="51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</row>
    <row r="61" spans="2:55">
      <c r="B61" s="34" t="s">
        <v>43</v>
      </c>
      <c r="C61" s="35" t="s">
        <v>504</v>
      </c>
      <c r="D61" s="36">
        <v>0.25</v>
      </c>
      <c r="E61" s="34" t="s">
        <v>44</v>
      </c>
      <c r="F61" s="46"/>
      <c r="G61" s="352"/>
      <c r="H61" s="52" t="s">
        <v>603</v>
      </c>
      <c r="I61" s="53">
        <v>2.2400000000000002</v>
      </c>
      <c r="J61" s="54" t="s">
        <v>95</v>
      </c>
      <c r="K61" s="45"/>
      <c r="L61" s="51"/>
      <c r="M61" s="51"/>
      <c r="N61" s="51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</row>
    <row r="62" spans="2:55">
      <c r="B62" s="34" t="s">
        <v>43</v>
      </c>
      <c r="C62" s="35" t="s">
        <v>505</v>
      </c>
      <c r="D62" s="36">
        <v>1.24</v>
      </c>
      <c r="E62" s="34" t="s">
        <v>44</v>
      </c>
      <c r="F62" s="46"/>
      <c r="G62" s="352"/>
      <c r="H62" s="52" t="s">
        <v>604</v>
      </c>
      <c r="I62" s="53">
        <v>2.2400000000000002</v>
      </c>
      <c r="J62" s="54" t="s">
        <v>95</v>
      </c>
      <c r="K62" s="45"/>
      <c r="L62" s="51"/>
      <c r="M62" s="51"/>
      <c r="N62" s="51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</row>
    <row r="63" spans="2:55">
      <c r="B63" s="34" t="s">
        <v>96</v>
      </c>
      <c r="C63" s="56" t="s">
        <v>506</v>
      </c>
      <c r="D63" s="36">
        <v>0.192</v>
      </c>
      <c r="E63" s="34" t="s">
        <v>44</v>
      </c>
      <c r="F63" s="46"/>
      <c r="G63" s="352"/>
      <c r="H63" s="52" t="s">
        <v>605</v>
      </c>
      <c r="I63" s="53">
        <v>2.2799999999999998</v>
      </c>
      <c r="J63" s="54" t="s">
        <v>95</v>
      </c>
      <c r="K63" s="45"/>
      <c r="L63" s="51"/>
      <c r="M63" s="51"/>
      <c r="N63" s="51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</row>
    <row r="64" spans="2:55">
      <c r="B64" s="34" t="s">
        <v>96</v>
      </c>
      <c r="C64" s="56" t="s">
        <v>507</v>
      </c>
      <c r="D64" s="36">
        <v>346</v>
      </c>
      <c r="E64" s="34" t="s">
        <v>97</v>
      </c>
      <c r="F64" s="46"/>
      <c r="G64" s="352"/>
      <c r="H64" s="52" t="s">
        <v>601</v>
      </c>
      <c r="I64" s="53">
        <v>2.23</v>
      </c>
      <c r="J64" s="54" t="s">
        <v>95</v>
      </c>
      <c r="K64" s="46"/>
      <c r="L64" s="51"/>
      <c r="M64" s="51"/>
      <c r="N64" s="51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</row>
    <row r="65" spans="1:255">
      <c r="B65" s="34" t="s">
        <v>96</v>
      </c>
      <c r="C65" s="56" t="s">
        <v>508</v>
      </c>
      <c r="D65" s="36">
        <v>0.215</v>
      </c>
      <c r="E65" s="34" t="s">
        <v>44</v>
      </c>
      <c r="F65" s="46"/>
      <c r="G65" s="352"/>
      <c r="H65" s="52" t="s">
        <v>608</v>
      </c>
      <c r="I65" s="53">
        <v>2.2400000000000002</v>
      </c>
      <c r="J65" s="54" t="s">
        <v>98</v>
      </c>
      <c r="K65" s="46"/>
      <c r="L65" s="51"/>
      <c r="M65" s="51"/>
      <c r="N65" s="51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</row>
    <row r="66" spans="1:255">
      <c r="B66" s="34" t="s">
        <v>96</v>
      </c>
      <c r="C66" s="56" t="s">
        <v>509</v>
      </c>
      <c r="D66" s="36">
        <v>0.19</v>
      </c>
      <c r="E66" s="34" t="s">
        <v>44</v>
      </c>
      <c r="F66" s="46"/>
      <c r="G66" s="352" t="s">
        <v>99</v>
      </c>
      <c r="H66" s="52" t="s">
        <v>596</v>
      </c>
      <c r="I66" s="53">
        <v>3.65</v>
      </c>
      <c r="J66" s="54" t="s">
        <v>98</v>
      </c>
      <c r="K66" s="46"/>
      <c r="L66" s="51"/>
      <c r="M66" s="51"/>
      <c r="N66" s="51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</row>
    <row r="67" spans="1:255">
      <c r="B67" s="34" t="s">
        <v>96</v>
      </c>
      <c r="C67" s="56" t="s">
        <v>510</v>
      </c>
      <c r="D67" s="36">
        <v>0.78900000000000003</v>
      </c>
      <c r="E67" s="34" t="s">
        <v>44</v>
      </c>
      <c r="F67" s="46"/>
      <c r="G67" s="352"/>
      <c r="H67" s="52" t="s">
        <v>597</v>
      </c>
      <c r="I67" s="53">
        <v>3.65</v>
      </c>
      <c r="J67" s="54" t="s">
        <v>98</v>
      </c>
      <c r="K67" s="46"/>
      <c r="L67" s="51"/>
      <c r="M67" s="51"/>
      <c r="N67" s="51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</row>
    <row r="68" spans="1:255">
      <c r="B68" s="34" t="s">
        <v>100</v>
      </c>
      <c r="C68" s="56" t="s">
        <v>511</v>
      </c>
      <c r="D68" s="57">
        <v>0.94399999999999995</v>
      </c>
      <c r="E68" s="34" t="s">
        <v>44</v>
      </c>
      <c r="F68" s="46"/>
      <c r="G68" s="352"/>
      <c r="H68" s="52" t="s">
        <v>603</v>
      </c>
      <c r="I68" s="53">
        <v>3.64</v>
      </c>
      <c r="J68" s="54" t="s">
        <v>98</v>
      </c>
      <c r="K68" s="46"/>
      <c r="L68" s="51"/>
      <c r="M68" s="51"/>
      <c r="N68" s="51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</row>
    <row r="69" spans="1:255">
      <c r="B69" s="34" t="s">
        <v>101</v>
      </c>
      <c r="C69" s="56" t="s">
        <v>512</v>
      </c>
      <c r="D69" s="36">
        <v>2.4900000000000002</v>
      </c>
      <c r="E69" s="34" t="s">
        <v>44</v>
      </c>
      <c r="F69" s="46"/>
      <c r="G69" s="352"/>
      <c r="H69" s="52" t="s">
        <v>604</v>
      </c>
      <c r="I69" s="53">
        <v>3.65</v>
      </c>
      <c r="J69" s="54" t="s">
        <v>98</v>
      </c>
      <c r="K69" s="46"/>
      <c r="L69" s="51"/>
      <c r="M69" s="51"/>
      <c r="N69" s="51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</row>
    <row r="70" spans="1:255">
      <c r="B70" s="34" t="s">
        <v>101</v>
      </c>
      <c r="C70" s="56" t="s">
        <v>513</v>
      </c>
      <c r="D70" s="36">
        <v>4.5</v>
      </c>
      <c r="E70" s="34" t="s">
        <v>44</v>
      </c>
      <c r="F70" s="46"/>
      <c r="G70" s="352"/>
      <c r="H70" s="52" t="s">
        <v>599</v>
      </c>
      <c r="I70" s="53">
        <v>3.64</v>
      </c>
      <c r="J70" s="54" t="s">
        <v>98</v>
      </c>
      <c r="K70" s="46"/>
      <c r="L70" s="51"/>
      <c r="M70" s="51"/>
      <c r="N70" s="51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</row>
    <row r="71" spans="1:255">
      <c r="B71" s="34" t="s">
        <v>101</v>
      </c>
      <c r="C71" s="56" t="s">
        <v>514</v>
      </c>
      <c r="D71" s="36">
        <v>0.18099999999999999</v>
      </c>
      <c r="E71" s="34" t="s">
        <v>44</v>
      </c>
      <c r="F71" s="46"/>
      <c r="G71" s="352"/>
      <c r="H71" s="52" t="s">
        <v>600</v>
      </c>
      <c r="I71" s="53">
        <v>3.64</v>
      </c>
      <c r="J71" s="54" t="s">
        <v>98</v>
      </c>
      <c r="K71" s="46"/>
      <c r="L71" s="51"/>
      <c r="M71" s="58"/>
      <c r="N71" s="51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</row>
    <row r="72" spans="1:255">
      <c r="B72" s="34" t="s">
        <v>101</v>
      </c>
      <c r="C72" s="56" t="s">
        <v>515</v>
      </c>
      <c r="D72" s="36">
        <v>0.92300000000000004</v>
      </c>
      <c r="E72" s="34" t="s">
        <v>44</v>
      </c>
      <c r="F72" s="46"/>
      <c r="G72" s="352"/>
      <c r="H72" s="52" t="s">
        <v>601</v>
      </c>
      <c r="I72" s="53">
        <v>3.64</v>
      </c>
      <c r="J72" s="54" t="s">
        <v>98</v>
      </c>
      <c r="K72" s="46"/>
      <c r="L72" s="51"/>
      <c r="M72" s="51"/>
      <c r="N72" s="51"/>
      <c r="O72" s="51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</row>
    <row r="73" spans="1:255">
      <c r="B73" s="34" t="s">
        <v>102</v>
      </c>
      <c r="C73" s="35" t="s">
        <v>516</v>
      </c>
      <c r="D73" s="36">
        <v>4.57</v>
      </c>
      <c r="E73" s="34" t="s">
        <v>44</v>
      </c>
      <c r="F73" s="46"/>
      <c r="G73" s="352"/>
      <c r="H73" s="52" t="s">
        <v>602</v>
      </c>
      <c r="I73" s="53">
        <v>3.64</v>
      </c>
      <c r="J73" s="54" t="s">
        <v>103</v>
      </c>
      <c r="K73" s="46"/>
      <c r="L73" s="51"/>
      <c r="M73" s="51"/>
      <c r="N73" s="51"/>
      <c r="O73" s="51"/>
      <c r="P73" s="51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</row>
    <row r="74" spans="1:255">
      <c r="B74" s="34" t="s">
        <v>102</v>
      </c>
      <c r="C74" s="35" t="s">
        <v>517</v>
      </c>
      <c r="D74" s="36">
        <v>0.39200000000000002</v>
      </c>
      <c r="E74" s="34" t="s">
        <v>44</v>
      </c>
      <c r="F74" s="46"/>
      <c r="G74" s="352"/>
      <c r="H74" s="48" t="s">
        <v>398</v>
      </c>
      <c r="I74" s="43">
        <v>2.5</v>
      </c>
      <c r="J74" s="38" t="s">
        <v>46</v>
      </c>
      <c r="K74" s="46"/>
      <c r="L74" s="51"/>
      <c r="M74" s="51"/>
      <c r="N74" s="51"/>
      <c r="O74" s="51"/>
      <c r="P74" s="51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</row>
    <row r="75" spans="1:255">
      <c r="B75" s="34" t="s">
        <v>102</v>
      </c>
      <c r="C75" s="35" t="s">
        <v>518</v>
      </c>
      <c r="D75" s="36">
        <v>27.8</v>
      </c>
      <c r="E75" s="34" t="s">
        <v>44</v>
      </c>
      <c r="F75" s="46"/>
      <c r="G75" s="349" t="s">
        <v>104</v>
      </c>
      <c r="H75" s="48" t="s">
        <v>597</v>
      </c>
      <c r="I75" s="43">
        <v>2.5</v>
      </c>
      <c r="J75" s="38" t="s">
        <v>46</v>
      </c>
      <c r="K75" s="46"/>
      <c r="L75" s="51"/>
      <c r="M75" s="51"/>
      <c r="N75" s="51"/>
      <c r="O75" s="51"/>
      <c r="P75" s="51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</row>
    <row r="76" spans="1:255">
      <c r="B76" s="34" t="s">
        <v>105</v>
      </c>
      <c r="C76" s="56" t="s">
        <v>519</v>
      </c>
      <c r="D76" s="36">
        <v>3.23</v>
      </c>
      <c r="E76" s="34" t="s">
        <v>44</v>
      </c>
      <c r="F76" s="27"/>
      <c r="G76" s="349"/>
      <c r="H76" s="48" t="s">
        <v>603</v>
      </c>
      <c r="I76" s="43">
        <v>2.5</v>
      </c>
      <c r="J76" s="38" t="s">
        <v>46</v>
      </c>
      <c r="K76" s="46"/>
      <c r="L76" s="51"/>
      <c r="M76" s="51"/>
      <c r="N76" s="51"/>
      <c r="P76" s="51"/>
    </row>
    <row r="77" spans="1:255">
      <c r="B77" s="34" t="s">
        <v>102</v>
      </c>
      <c r="C77" s="35" t="s">
        <v>520</v>
      </c>
      <c r="D77" s="36">
        <v>2.4300000000000002</v>
      </c>
      <c r="E77" s="34" t="s">
        <v>44</v>
      </c>
      <c r="F77" s="27"/>
      <c r="G77" s="349"/>
      <c r="H77" s="48" t="s">
        <v>604</v>
      </c>
      <c r="I77" s="43">
        <v>2.5</v>
      </c>
      <c r="J77" s="38" t="s">
        <v>46</v>
      </c>
      <c r="K77" s="51"/>
      <c r="L77" s="51"/>
      <c r="M77" s="51"/>
      <c r="N77" s="51"/>
    </row>
    <row r="78" spans="1:255">
      <c r="B78" s="34" t="s">
        <v>102</v>
      </c>
      <c r="C78" s="35" t="s">
        <v>521</v>
      </c>
      <c r="D78" s="36">
        <v>2.39</v>
      </c>
      <c r="E78" s="34" t="s">
        <v>44</v>
      </c>
      <c r="F78" s="27"/>
      <c r="G78" s="349"/>
      <c r="H78" s="48" t="s">
        <v>599</v>
      </c>
      <c r="I78" s="43">
        <v>2.5</v>
      </c>
      <c r="J78" s="38" t="s">
        <v>46</v>
      </c>
      <c r="K78" s="51"/>
      <c r="L78" s="51"/>
      <c r="M78" s="51"/>
      <c r="N78" s="51"/>
    </row>
    <row r="79" spans="1:255" s="26" customFormat="1">
      <c r="A79" s="27"/>
      <c r="B79" s="34" t="s">
        <v>102</v>
      </c>
      <c r="C79" s="35" t="s">
        <v>522</v>
      </c>
      <c r="D79" s="36">
        <v>1.96</v>
      </c>
      <c r="E79" s="34" t="s">
        <v>44</v>
      </c>
      <c r="F79" s="27"/>
      <c r="G79" s="349"/>
      <c r="H79" s="48" t="s">
        <v>600</v>
      </c>
      <c r="I79" s="43">
        <v>2.5</v>
      </c>
      <c r="J79" s="38" t="s">
        <v>46</v>
      </c>
      <c r="K79" s="51"/>
      <c r="L79" s="51"/>
      <c r="M79" s="51"/>
      <c r="N79" s="51"/>
      <c r="S79" s="25"/>
      <c r="X79" s="25"/>
      <c r="AR79" s="25"/>
      <c r="AW79" s="25"/>
      <c r="BD79" s="27"/>
      <c r="BE79" s="27"/>
      <c r="BF79" s="27"/>
      <c r="BG79" s="27"/>
      <c r="BH79" s="27"/>
      <c r="BI79" s="27"/>
      <c r="BJ79" s="27"/>
      <c r="BK79" s="27"/>
      <c r="BL79" s="27"/>
      <c r="BM79" s="27"/>
      <c r="BN79" s="27"/>
      <c r="BO79" s="27"/>
      <c r="BP79" s="27"/>
      <c r="BQ79" s="27"/>
      <c r="BR79" s="27"/>
      <c r="BS79" s="27"/>
      <c r="BT79" s="27"/>
      <c r="BU79" s="27"/>
      <c r="BV79" s="27"/>
      <c r="BW79" s="27"/>
      <c r="BX79" s="27"/>
      <c r="BY79" s="27"/>
      <c r="BZ79" s="27"/>
      <c r="CA79" s="27"/>
      <c r="CB79" s="27"/>
      <c r="CC79" s="27"/>
      <c r="CD79" s="27"/>
      <c r="CE79" s="27"/>
      <c r="CF79" s="27"/>
      <c r="CG79" s="27"/>
      <c r="CH79" s="27"/>
      <c r="CI79" s="27"/>
      <c r="CJ79" s="27"/>
      <c r="CK79" s="27"/>
      <c r="CL79" s="27"/>
      <c r="CM79" s="27"/>
      <c r="CN79" s="27"/>
      <c r="CO79" s="27"/>
      <c r="CP79" s="27"/>
      <c r="CQ79" s="27"/>
      <c r="CR79" s="27"/>
      <c r="CS79" s="27"/>
      <c r="CT79" s="27"/>
      <c r="CU79" s="27"/>
      <c r="CV79" s="27"/>
      <c r="CW79" s="27"/>
      <c r="CX79" s="27"/>
      <c r="CY79" s="27"/>
      <c r="CZ79" s="27"/>
      <c r="DA79" s="27"/>
      <c r="DB79" s="27"/>
      <c r="DC79" s="27"/>
      <c r="DD79" s="27"/>
      <c r="DE79" s="27"/>
      <c r="DF79" s="27"/>
      <c r="DG79" s="27"/>
      <c r="DH79" s="27"/>
      <c r="DI79" s="27"/>
      <c r="DJ79" s="27"/>
      <c r="DK79" s="27"/>
      <c r="DL79" s="27"/>
      <c r="DM79" s="27"/>
      <c r="DN79" s="27"/>
      <c r="DO79" s="27"/>
      <c r="DP79" s="27"/>
      <c r="DQ79" s="27"/>
      <c r="DR79" s="27"/>
      <c r="DS79" s="27"/>
      <c r="DT79" s="27"/>
      <c r="DU79" s="27"/>
      <c r="DV79" s="27"/>
      <c r="DW79" s="27"/>
      <c r="DX79" s="27"/>
      <c r="DY79" s="27"/>
      <c r="DZ79" s="27"/>
      <c r="EA79" s="27"/>
      <c r="EB79" s="27"/>
      <c r="EC79" s="27"/>
      <c r="ED79" s="27"/>
      <c r="EE79" s="27"/>
      <c r="EF79" s="27"/>
      <c r="EG79" s="27"/>
      <c r="EH79" s="27"/>
      <c r="EI79" s="27"/>
      <c r="EJ79" s="27"/>
      <c r="EK79" s="27"/>
      <c r="EL79" s="27"/>
      <c r="EM79" s="27"/>
      <c r="EN79" s="27"/>
      <c r="EO79" s="27"/>
      <c r="EP79" s="27"/>
      <c r="EQ79" s="27"/>
      <c r="ER79" s="27"/>
      <c r="ES79" s="27"/>
      <c r="ET79" s="27"/>
      <c r="EU79" s="27"/>
      <c r="EV79" s="27"/>
      <c r="EW79" s="27"/>
      <c r="EX79" s="27"/>
      <c r="EY79" s="27"/>
      <c r="EZ79" s="27"/>
      <c r="FA79" s="27"/>
      <c r="FB79" s="27"/>
      <c r="FC79" s="27"/>
      <c r="FD79" s="27"/>
      <c r="FE79" s="27"/>
      <c r="FF79" s="27"/>
      <c r="FG79" s="27"/>
      <c r="FH79" s="27"/>
      <c r="FI79" s="27"/>
      <c r="FJ79" s="27"/>
      <c r="FK79" s="27"/>
      <c r="FL79" s="27"/>
      <c r="FM79" s="27"/>
      <c r="FN79" s="27"/>
      <c r="FO79" s="27"/>
      <c r="FP79" s="27"/>
      <c r="FQ79" s="27"/>
      <c r="FR79" s="27"/>
      <c r="FS79" s="27"/>
      <c r="FT79" s="27"/>
      <c r="FU79" s="27"/>
      <c r="FV79" s="27"/>
      <c r="FW79" s="27"/>
      <c r="FX79" s="27"/>
      <c r="FY79" s="27"/>
      <c r="FZ79" s="27"/>
      <c r="GA79" s="27"/>
      <c r="GB79" s="27"/>
      <c r="GC79" s="27"/>
      <c r="GD79" s="27"/>
      <c r="GE79" s="27"/>
      <c r="GF79" s="27"/>
      <c r="GG79" s="27"/>
      <c r="GH79" s="27"/>
      <c r="GI79" s="27"/>
      <c r="GJ79" s="27"/>
      <c r="GK79" s="27"/>
      <c r="GL79" s="27"/>
      <c r="GM79" s="27"/>
      <c r="GN79" s="27"/>
      <c r="GO79" s="27"/>
      <c r="GP79" s="27"/>
      <c r="GQ79" s="27"/>
      <c r="GR79" s="27"/>
      <c r="GS79" s="27"/>
      <c r="GT79" s="27"/>
      <c r="GU79" s="27"/>
      <c r="GV79" s="27"/>
      <c r="GW79" s="27"/>
      <c r="GX79" s="27"/>
      <c r="GY79" s="27"/>
      <c r="GZ79" s="27"/>
      <c r="HA79" s="27"/>
      <c r="HB79" s="27"/>
      <c r="HC79" s="27"/>
      <c r="HD79" s="27"/>
      <c r="HE79" s="27"/>
      <c r="HF79" s="27"/>
      <c r="HG79" s="27"/>
      <c r="HH79" s="27"/>
      <c r="HI79" s="27"/>
      <c r="HJ79" s="27"/>
      <c r="HK79" s="27"/>
      <c r="HL79" s="27"/>
      <c r="HM79" s="27"/>
      <c r="HN79" s="27"/>
      <c r="HO79" s="27"/>
      <c r="HP79" s="27"/>
      <c r="HQ79" s="27"/>
      <c r="HR79" s="27"/>
      <c r="HS79" s="27"/>
      <c r="HT79" s="27"/>
      <c r="HU79" s="27"/>
      <c r="HV79" s="27"/>
      <c r="HW79" s="27"/>
      <c r="HX79" s="27"/>
      <c r="HY79" s="27"/>
      <c r="HZ79" s="27"/>
      <c r="IA79" s="27"/>
      <c r="IB79" s="27"/>
      <c r="IC79" s="27"/>
      <c r="ID79" s="27"/>
      <c r="IE79" s="27"/>
      <c r="IF79" s="27"/>
      <c r="IG79" s="27"/>
      <c r="IH79" s="27"/>
      <c r="II79" s="27"/>
      <c r="IJ79" s="27"/>
      <c r="IK79" s="27"/>
      <c r="IL79" s="27"/>
      <c r="IM79" s="27"/>
      <c r="IN79" s="27"/>
      <c r="IO79" s="27"/>
      <c r="IP79" s="27"/>
      <c r="IQ79" s="27"/>
      <c r="IR79" s="27"/>
      <c r="IS79" s="27"/>
      <c r="IT79" s="27"/>
      <c r="IU79" s="27"/>
    </row>
    <row r="80" spans="1:255" s="26" customFormat="1">
      <c r="A80" s="27"/>
      <c r="B80" s="34" t="s">
        <v>102</v>
      </c>
      <c r="C80" s="35" t="s">
        <v>523</v>
      </c>
      <c r="D80" s="36">
        <v>2.34</v>
      </c>
      <c r="E80" s="34" t="s">
        <v>44</v>
      </c>
      <c r="F80" s="27"/>
      <c r="G80" s="349"/>
      <c r="H80" s="48" t="s">
        <v>601</v>
      </c>
      <c r="I80" s="43">
        <v>2.5</v>
      </c>
      <c r="J80" s="38" t="s">
        <v>46</v>
      </c>
      <c r="K80" s="51"/>
      <c r="L80" s="51"/>
      <c r="M80" s="51"/>
      <c r="N80" s="51"/>
      <c r="S80" s="25"/>
      <c r="X80" s="25"/>
      <c r="AR80" s="25"/>
      <c r="AW80" s="25"/>
      <c r="BD80" s="27"/>
      <c r="BE80" s="27"/>
      <c r="BF80" s="27"/>
      <c r="BG80" s="27"/>
      <c r="BH80" s="27"/>
      <c r="BI80" s="27"/>
      <c r="BJ80" s="27"/>
      <c r="BK80" s="27"/>
      <c r="BL80" s="27"/>
      <c r="BM80" s="27"/>
      <c r="BN80" s="27"/>
      <c r="BO80" s="27"/>
      <c r="BP80" s="27"/>
      <c r="BQ80" s="27"/>
      <c r="BR80" s="27"/>
      <c r="BS80" s="27"/>
      <c r="BT80" s="27"/>
      <c r="BU80" s="27"/>
      <c r="BV80" s="27"/>
      <c r="BW80" s="27"/>
      <c r="BX80" s="27"/>
      <c r="BY80" s="27"/>
      <c r="BZ80" s="27"/>
      <c r="CA80" s="27"/>
      <c r="CB80" s="27"/>
      <c r="CC80" s="27"/>
      <c r="CD80" s="27"/>
      <c r="CE80" s="27"/>
      <c r="CF80" s="27"/>
      <c r="CG80" s="27"/>
      <c r="CH80" s="27"/>
      <c r="CI80" s="27"/>
      <c r="CJ80" s="27"/>
      <c r="CK80" s="27"/>
      <c r="CL80" s="27"/>
      <c r="CM80" s="27"/>
      <c r="CN80" s="27"/>
      <c r="CO80" s="27"/>
      <c r="CP80" s="27"/>
      <c r="CQ80" s="27"/>
      <c r="CR80" s="27"/>
      <c r="CS80" s="27"/>
      <c r="CT80" s="27"/>
      <c r="CU80" s="27"/>
      <c r="CV80" s="27"/>
      <c r="CW80" s="27"/>
      <c r="CX80" s="27"/>
      <c r="CY80" s="27"/>
      <c r="CZ80" s="27"/>
      <c r="DA80" s="27"/>
      <c r="DB80" s="27"/>
      <c r="DC80" s="27"/>
      <c r="DD80" s="27"/>
      <c r="DE80" s="27"/>
      <c r="DF80" s="27"/>
      <c r="DG80" s="27"/>
      <c r="DH80" s="27"/>
      <c r="DI80" s="27"/>
      <c r="DJ80" s="27"/>
      <c r="DK80" s="27"/>
      <c r="DL80" s="27"/>
      <c r="DM80" s="27"/>
      <c r="DN80" s="27"/>
      <c r="DO80" s="27"/>
      <c r="DP80" s="27"/>
      <c r="DQ80" s="27"/>
      <c r="DR80" s="27"/>
      <c r="DS80" s="27"/>
      <c r="DT80" s="27"/>
      <c r="DU80" s="27"/>
      <c r="DV80" s="27"/>
      <c r="DW80" s="27"/>
      <c r="DX80" s="27"/>
      <c r="DY80" s="27"/>
      <c r="DZ80" s="27"/>
      <c r="EA80" s="27"/>
      <c r="EB80" s="27"/>
      <c r="EC80" s="27"/>
      <c r="ED80" s="27"/>
      <c r="EE80" s="27"/>
      <c r="EF80" s="27"/>
      <c r="EG80" s="27"/>
      <c r="EH80" s="27"/>
      <c r="EI80" s="27"/>
      <c r="EJ80" s="27"/>
      <c r="EK80" s="27"/>
      <c r="EL80" s="27"/>
      <c r="EM80" s="27"/>
      <c r="EN80" s="27"/>
      <c r="EO80" s="27"/>
      <c r="EP80" s="27"/>
      <c r="EQ80" s="27"/>
      <c r="ER80" s="27"/>
      <c r="ES80" s="27"/>
      <c r="ET80" s="27"/>
      <c r="EU80" s="27"/>
      <c r="EV80" s="27"/>
      <c r="EW80" s="27"/>
      <c r="EX80" s="27"/>
      <c r="EY80" s="27"/>
      <c r="EZ80" s="27"/>
      <c r="FA80" s="27"/>
      <c r="FB80" s="27"/>
      <c r="FC80" s="27"/>
      <c r="FD80" s="27"/>
      <c r="FE80" s="27"/>
      <c r="FF80" s="27"/>
      <c r="FG80" s="27"/>
      <c r="FH80" s="27"/>
      <c r="FI80" s="27"/>
      <c r="FJ80" s="27"/>
      <c r="FK80" s="27"/>
      <c r="FL80" s="27"/>
      <c r="FM80" s="27"/>
      <c r="FN80" s="27"/>
      <c r="FO80" s="27"/>
      <c r="FP80" s="27"/>
      <c r="FQ80" s="27"/>
      <c r="FR80" s="27"/>
      <c r="FS80" s="27"/>
      <c r="FT80" s="27"/>
      <c r="FU80" s="27"/>
      <c r="FV80" s="27"/>
      <c r="FW80" s="27"/>
      <c r="FX80" s="27"/>
      <c r="FY80" s="27"/>
      <c r="FZ80" s="27"/>
      <c r="GA80" s="27"/>
      <c r="GB80" s="27"/>
      <c r="GC80" s="27"/>
      <c r="GD80" s="27"/>
      <c r="GE80" s="27"/>
      <c r="GF80" s="27"/>
      <c r="GG80" s="27"/>
      <c r="GH80" s="27"/>
      <c r="GI80" s="27"/>
      <c r="GJ80" s="27"/>
      <c r="GK80" s="27"/>
      <c r="GL80" s="27"/>
      <c r="GM80" s="27"/>
      <c r="GN80" s="27"/>
      <c r="GO80" s="27"/>
      <c r="GP80" s="27"/>
      <c r="GQ80" s="27"/>
      <c r="GR80" s="27"/>
      <c r="GS80" s="27"/>
      <c r="GT80" s="27"/>
      <c r="GU80" s="27"/>
      <c r="GV80" s="27"/>
      <c r="GW80" s="27"/>
      <c r="GX80" s="27"/>
      <c r="GY80" s="27"/>
      <c r="GZ80" s="27"/>
      <c r="HA80" s="27"/>
      <c r="HB80" s="27"/>
      <c r="HC80" s="27"/>
      <c r="HD80" s="27"/>
      <c r="HE80" s="27"/>
      <c r="HF80" s="27"/>
      <c r="HG80" s="27"/>
      <c r="HH80" s="27"/>
      <c r="HI80" s="27"/>
      <c r="HJ80" s="27"/>
      <c r="HK80" s="27"/>
      <c r="HL80" s="27"/>
      <c r="HM80" s="27"/>
      <c r="HN80" s="27"/>
      <c r="HO80" s="27"/>
      <c r="HP80" s="27"/>
      <c r="HQ80" s="27"/>
      <c r="HR80" s="27"/>
      <c r="HS80" s="27"/>
      <c r="HT80" s="27"/>
      <c r="HU80" s="27"/>
      <c r="HV80" s="27"/>
      <c r="HW80" s="27"/>
      <c r="HX80" s="27"/>
      <c r="HY80" s="27"/>
      <c r="HZ80" s="27"/>
      <c r="IA80" s="27"/>
      <c r="IB80" s="27"/>
      <c r="IC80" s="27"/>
      <c r="ID80" s="27"/>
      <c r="IE80" s="27"/>
      <c r="IF80" s="27"/>
      <c r="IG80" s="27"/>
      <c r="IH80" s="27"/>
      <c r="II80" s="27"/>
      <c r="IJ80" s="27"/>
      <c r="IK80" s="27"/>
      <c r="IL80" s="27"/>
      <c r="IM80" s="27"/>
      <c r="IN80" s="27"/>
      <c r="IO80" s="27"/>
      <c r="IP80" s="27"/>
      <c r="IQ80" s="27"/>
      <c r="IR80" s="27"/>
      <c r="IS80" s="27"/>
      <c r="IT80" s="27"/>
      <c r="IU80" s="27"/>
    </row>
    <row r="81" spans="1:255" s="26" customFormat="1">
      <c r="A81" s="27"/>
      <c r="B81" s="34" t="s">
        <v>102</v>
      </c>
      <c r="C81" s="35" t="s">
        <v>524</v>
      </c>
      <c r="D81" s="36">
        <v>1.81</v>
      </c>
      <c r="E81" s="34" t="s">
        <v>44</v>
      </c>
      <c r="F81" s="27"/>
      <c r="G81" s="349"/>
      <c r="H81" s="48" t="s">
        <v>608</v>
      </c>
      <c r="I81" s="43">
        <v>2.5</v>
      </c>
      <c r="J81" s="38" t="s">
        <v>46</v>
      </c>
      <c r="K81" s="51"/>
      <c r="L81" s="51"/>
      <c r="M81" s="51"/>
      <c r="N81" s="51"/>
      <c r="S81" s="25"/>
      <c r="X81" s="25"/>
      <c r="AR81" s="25"/>
      <c r="AW81" s="25"/>
      <c r="BD81" s="27"/>
      <c r="BE81" s="27"/>
      <c r="BF81" s="27"/>
      <c r="BG81" s="27"/>
      <c r="BH81" s="27"/>
      <c r="BI81" s="27"/>
      <c r="BJ81" s="27"/>
      <c r="BK81" s="27"/>
      <c r="BL81" s="27"/>
      <c r="BM81" s="27"/>
      <c r="BN81" s="27"/>
      <c r="BO81" s="27"/>
      <c r="BP81" s="27"/>
      <c r="BQ81" s="27"/>
      <c r="BR81" s="27"/>
      <c r="BS81" s="27"/>
      <c r="BT81" s="27"/>
      <c r="BU81" s="27"/>
      <c r="BV81" s="27"/>
      <c r="BW81" s="27"/>
      <c r="BX81" s="27"/>
      <c r="BY81" s="27"/>
      <c r="BZ81" s="27"/>
      <c r="CA81" s="27"/>
      <c r="CB81" s="27"/>
      <c r="CC81" s="27"/>
      <c r="CD81" s="27"/>
      <c r="CE81" s="27"/>
      <c r="CF81" s="27"/>
      <c r="CG81" s="27"/>
      <c r="CH81" s="27"/>
      <c r="CI81" s="27"/>
      <c r="CJ81" s="27"/>
      <c r="CK81" s="27"/>
      <c r="CL81" s="27"/>
      <c r="CM81" s="27"/>
      <c r="CN81" s="27"/>
      <c r="CO81" s="27"/>
      <c r="CP81" s="27"/>
      <c r="CQ81" s="27"/>
      <c r="CR81" s="27"/>
      <c r="CS81" s="27"/>
      <c r="CT81" s="27"/>
      <c r="CU81" s="27"/>
      <c r="CV81" s="27"/>
      <c r="CW81" s="27"/>
      <c r="CX81" s="27"/>
      <c r="CY81" s="27"/>
      <c r="CZ81" s="27"/>
      <c r="DA81" s="27"/>
      <c r="DB81" s="27"/>
      <c r="DC81" s="27"/>
      <c r="DD81" s="27"/>
      <c r="DE81" s="27"/>
      <c r="DF81" s="27"/>
      <c r="DG81" s="27"/>
      <c r="DH81" s="27"/>
      <c r="DI81" s="27"/>
      <c r="DJ81" s="27"/>
      <c r="DK81" s="27"/>
      <c r="DL81" s="27"/>
      <c r="DM81" s="27"/>
      <c r="DN81" s="27"/>
      <c r="DO81" s="27"/>
      <c r="DP81" s="27"/>
      <c r="DQ81" s="27"/>
      <c r="DR81" s="27"/>
      <c r="DS81" s="27"/>
      <c r="DT81" s="27"/>
      <c r="DU81" s="27"/>
      <c r="DV81" s="27"/>
      <c r="DW81" s="27"/>
      <c r="DX81" s="27"/>
      <c r="DY81" s="27"/>
      <c r="DZ81" s="27"/>
      <c r="EA81" s="27"/>
      <c r="EB81" s="27"/>
      <c r="EC81" s="27"/>
      <c r="ED81" s="27"/>
      <c r="EE81" s="27"/>
      <c r="EF81" s="27"/>
      <c r="EG81" s="27"/>
      <c r="EH81" s="27"/>
      <c r="EI81" s="27"/>
      <c r="EJ81" s="27"/>
      <c r="EK81" s="27"/>
      <c r="EL81" s="27"/>
      <c r="EM81" s="27"/>
      <c r="EN81" s="27"/>
      <c r="EO81" s="27"/>
      <c r="EP81" s="27"/>
      <c r="EQ81" s="27"/>
      <c r="ER81" s="27"/>
      <c r="ES81" s="27"/>
      <c r="ET81" s="27"/>
      <c r="EU81" s="27"/>
      <c r="EV81" s="27"/>
      <c r="EW81" s="27"/>
      <c r="EX81" s="27"/>
      <c r="EY81" s="27"/>
      <c r="EZ81" s="27"/>
      <c r="FA81" s="27"/>
      <c r="FB81" s="27"/>
      <c r="FC81" s="27"/>
      <c r="FD81" s="27"/>
      <c r="FE81" s="27"/>
      <c r="FF81" s="27"/>
      <c r="FG81" s="27"/>
      <c r="FH81" s="27"/>
      <c r="FI81" s="27"/>
      <c r="FJ81" s="27"/>
      <c r="FK81" s="27"/>
      <c r="FL81" s="27"/>
      <c r="FM81" s="27"/>
      <c r="FN81" s="27"/>
      <c r="FO81" s="27"/>
      <c r="FP81" s="27"/>
      <c r="FQ81" s="27"/>
      <c r="FR81" s="27"/>
      <c r="FS81" s="27"/>
      <c r="FT81" s="27"/>
      <c r="FU81" s="27"/>
      <c r="FV81" s="27"/>
      <c r="FW81" s="27"/>
      <c r="FX81" s="27"/>
      <c r="FY81" s="27"/>
      <c r="FZ81" s="27"/>
      <c r="GA81" s="27"/>
      <c r="GB81" s="27"/>
      <c r="GC81" s="27"/>
      <c r="GD81" s="27"/>
      <c r="GE81" s="27"/>
      <c r="GF81" s="27"/>
      <c r="GG81" s="27"/>
      <c r="GH81" s="27"/>
      <c r="GI81" s="27"/>
      <c r="GJ81" s="27"/>
      <c r="GK81" s="27"/>
      <c r="GL81" s="27"/>
      <c r="GM81" s="27"/>
      <c r="GN81" s="27"/>
      <c r="GO81" s="27"/>
      <c r="GP81" s="27"/>
      <c r="GQ81" s="27"/>
      <c r="GR81" s="27"/>
      <c r="GS81" s="27"/>
      <c r="GT81" s="27"/>
      <c r="GU81" s="27"/>
      <c r="GV81" s="27"/>
      <c r="GW81" s="27"/>
      <c r="GX81" s="27"/>
      <c r="GY81" s="27"/>
      <c r="GZ81" s="27"/>
      <c r="HA81" s="27"/>
      <c r="HB81" s="27"/>
      <c r="HC81" s="27"/>
      <c r="HD81" s="27"/>
      <c r="HE81" s="27"/>
      <c r="HF81" s="27"/>
      <c r="HG81" s="27"/>
      <c r="HH81" s="27"/>
      <c r="HI81" s="27"/>
      <c r="HJ81" s="27"/>
      <c r="HK81" s="27"/>
      <c r="HL81" s="27"/>
      <c r="HM81" s="27"/>
      <c r="HN81" s="27"/>
      <c r="HO81" s="27"/>
      <c r="HP81" s="27"/>
      <c r="HQ81" s="27"/>
      <c r="HR81" s="27"/>
      <c r="HS81" s="27"/>
      <c r="HT81" s="27"/>
      <c r="HU81" s="27"/>
      <c r="HV81" s="27"/>
      <c r="HW81" s="27"/>
      <c r="HX81" s="27"/>
      <c r="HY81" s="27"/>
      <c r="HZ81" s="27"/>
      <c r="IA81" s="27"/>
      <c r="IB81" s="27"/>
      <c r="IC81" s="27"/>
      <c r="ID81" s="27"/>
      <c r="IE81" s="27"/>
      <c r="IF81" s="27"/>
      <c r="IG81" s="27"/>
      <c r="IH81" s="27"/>
      <c r="II81" s="27"/>
      <c r="IJ81" s="27"/>
      <c r="IK81" s="27"/>
      <c r="IL81" s="27"/>
      <c r="IM81" s="27"/>
      <c r="IN81" s="27"/>
      <c r="IO81" s="27"/>
      <c r="IP81" s="27"/>
      <c r="IQ81" s="27"/>
      <c r="IR81" s="27"/>
      <c r="IS81" s="27"/>
      <c r="IT81" s="27"/>
      <c r="IU81" s="27"/>
    </row>
    <row r="82" spans="1:255" s="26" customFormat="1">
      <c r="A82" s="27"/>
      <c r="B82" s="34" t="s">
        <v>102</v>
      </c>
      <c r="C82" s="35" t="s">
        <v>525</v>
      </c>
      <c r="D82" s="36">
        <v>2.39</v>
      </c>
      <c r="E82" s="34" t="s">
        <v>44</v>
      </c>
      <c r="F82" s="27"/>
      <c r="G82" s="349"/>
      <c r="H82" s="48" t="s">
        <v>596</v>
      </c>
      <c r="I82" s="43">
        <v>2.76</v>
      </c>
      <c r="J82" s="38" t="s">
        <v>69</v>
      </c>
      <c r="K82" s="51"/>
      <c r="L82" s="51"/>
      <c r="M82" s="51"/>
      <c r="N82" s="51"/>
      <c r="S82" s="25"/>
      <c r="X82" s="25"/>
      <c r="AR82" s="25"/>
      <c r="AW82" s="25"/>
      <c r="BD82" s="27"/>
      <c r="BE82" s="27"/>
      <c r="BF82" s="27"/>
      <c r="BG82" s="27"/>
      <c r="BH82" s="27"/>
      <c r="BI82" s="27"/>
      <c r="BJ82" s="27"/>
      <c r="BK82" s="27"/>
      <c r="BL82" s="27"/>
      <c r="BM82" s="27"/>
      <c r="BN82" s="27"/>
      <c r="BO82" s="27"/>
      <c r="BP82" s="27"/>
      <c r="BQ82" s="27"/>
      <c r="BR82" s="27"/>
      <c r="BS82" s="27"/>
      <c r="BT82" s="27"/>
      <c r="BU82" s="27"/>
      <c r="BV82" s="27"/>
      <c r="BW82" s="27"/>
      <c r="BX82" s="27"/>
      <c r="BY82" s="27"/>
      <c r="BZ82" s="27"/>
      <c r="CA82" s="27"/>
      <c r="CB82" s="27"/>
      <c r="CC82" s="27"/>
      <c r="CD82" s="27"/>
      <c r="CE82" s="27"/>
      <c r="CF82" s="27"/>
      <c r="CG82" s="27"/>
      <c r="CH82" s="27"/>
      <c r="CI82" s="27"/>
      <c r="CJ82" s="27"/>
      <c r="CK82" s="27"/>
      <c r="CL82" s="27"/>
      <c r="CM82" s="27"/>
      <c r="CN82" s="27"/>
      <c r="CO82" s="27"/>
      <c r="CP82" s="27"/>
      <c r="CQ82" s="27"/>
      <c r="CR82" s="27"/>
      <c r="CS82" s="27"/>
      <c r="CT82" s="27"/>
      <c r="CU82" s="27"/>
      <c r="CV82" s="27"/>
      <c r="CW82" s="27"/>
      <c r="CX82" s="27"/>
      <c r="CY82" s="27"/>
      <c r="CZ82" s="27"/>
      <c r="DA82" s="27"/>
      <c r="DB82" s="27"/>
      <c r="DC82" s="27"/>
      <c r="DD82" s="27"/>
      <c r="DE82" s="27"/>
      <c r="DF82" s="27"/>
      <c r="DG82" s="27"/>
      <c r="DH82" s="27"/>
      <c r="DI82" s="27"/>
      <c r="DJ82" s="27"/>
      <c r="DK82" s="27"/>
      <c r="DL82" s="27"/>
      <c r="DM82" s="27"/>
      <c r="DN82" s="27"/>
      <c r="DO82" s="27"/>
      <c r="DP82" s="27"/>
      <c r="DQ82" s="27"/>
      <c r="DR82" s="27"/>
      <c r="DS82" s="27"/>
      <c r="DT82" s="27"/>
      <c r="DU82" s="27"/>
      <c r="DV82" s="27"/>
      <c r="DW82" s="27"/>
      <c r="DX82" s="27"/>
      <c r="DY82" s="27"/>
      <c r="DZ82" s="27"/>
      <c r="EA82" s="27"/>
      <c r="EB82" s="27"/>
      <c r="EC82" s="27"/>
      <c r="ED82" s="27"/>
      <c r="EE82" s="27"/>
      <c r="EF82" s="27"/>
      <c r="EG82" s="27"/>
      <c r="EH82" s="27"/>
      <c r="EI82" s="27"/>
      <c r="EJ82" s="27"/>
      <c r="EK82" s="27"/>
      <c r="EL82" s="27"/>
      <c r="EM82" s="27"/>
      <c r="EN82" s="27"/>
      <c r="EO82" s="27"/>
      <c r="EP82" s="27"/>
      <c r="EQ82" s="27"/>
      <c r="ER82" s="27"/>
      <c r="ES82" s="27"/>
      <c r="ET82" s="27"/>
      <c r="EU82" s="27"/>
      <c r="EV82" s="27"/>
      <c r="EW82" s="27"/>
      <c r="EX82" s="27"/>
      <c r="EY82" s="27"/>
      <c r="EZ82" s="27"/>
      <c r="FA82" s="27"/>
      <c r="FB82" s="27"/>
      <c r="FC82" s="27"/>
      <c r="FD82" s="27"/>
      <c r="FE82" s="27"/>
      <c r="FF82" s="27"/>
      <c r="FG82" s="27"/>
      <c r="FH82" s="27"/>
      <c r="FI82" s="27"/>
      <c r="FJ82" s="27"/>
      <c r="FK82" s="27"/>
      <c r="FL82" s="27"/>
      <c r="FM82" s="27"/>
      <c r="FN82" s="27"/>
      <c r="FO82" s="27"/>
      <c r="FP82" s="27"/>
      <c r="FQ82" s="27"/>
      <c r="FR82" s="27"/>
      <c r="FS82" s="27"/>
      <c r="FT82" s="27"/>
      <c r="FU82" s="27"/>
      <c r="FV82" s="27"/>
      <c r="FW82" s="27"/>
      <c r="FX82" s="27"/>
      <c r="FY82" s="27"/>
      <c r="FZ82" s="27"/>
      <c r="GA82" s="27"/>
      <c r="GB82" s="27"/>
      <c r="GC82" s="27"/>
      <c r="GD82" s="27"/>
      <c r="GE82" s="27"/>
      <c r="GF82" s="27"/>
      <c r="GG82" s="27"/>
      <c r="GH82" s="27"/>
      <c r="GI82" s="27"/>
      <c r="GJ82" s="27"/>
      <c r="GK82" s="27"/>
      <c r="GL82" s="27"/>
      <c r="GM82" s="27"/>
      <c r="GN82" s="27"/>
      <c r="GO82" s="27"/>
      <c r="GP82" s="27"/>
      <c r="GQ82" s="27"/>
      <c r="GR82" s="27"/>
      <c r="GS82" s="27"/>
      <c r="GT82" s="27"/>
      <c r="GU82" s="27"/>
      <c r="GV82" s="27"/>
      <c r="GW82" s="27"/>
      <c r="GX82" s="27"/>
      <c r="GY82" s="27"/>
      <c r="GZ82" s="27"/>
      <c r="HA82" s="27"/>
      <c r="HB82" s="27"/>
      <c r="HC82" s="27"/>
      <c r="HD82" s="27"/>
      <c r="HE82" s="27"/>
      <c r="HF82" s="27"/>
      <c r="HG82" s="27"/>
      <c r="HH82" s="27"/>
      <c r="HI82" s="27"/>
      <c r="HJ82" s="27"/>
      <c r="HK82" s="27"/>
      <c r="HL82" s="27"/>
      <c r="HM82" s="27"/>
      <c r="HN82" s="27"/>
      <c r="HO82" s="27"/>
      <c r="HP82" s="27"/>
      <c r="HQ82" s="27"/>
      <c r="HR82" s="27"/>
      <c r="HS82" s="27"/>
      <c r="HT82" s="27"/>
      <c r="HU82" s="27"/>
      <c r="HV82" s="27"/>
      <c r="HW82" s="27"/>
      <c r="HX82" s="27"/>
      <c r="HY82" s="27"/>
      <c r="HZ82" s="27"/>
      <c r="IA82" s="27"/>
      <c r="IB82" s="27"/>
      <c r="IC82" s="27"/>
      <c r="ID82" s="27"/>
      <c r="IE82" s="27"/>
      <c r="IF82" s="27"/>
      <c r="IG82" s="27"/>
      <c r="IH82" s="27"/>
      <c r="II82" s="27"/>
      <c r="IJ82" s="27"/>
      <c r="IK82" s="27"/>
      <c r="IL82" s="27"/>
      <c r="IM82" s="27"/>
      <c r="IN82" s="27"/>
      <c r="IO82" s="27"/>
      <c r="IP82" s="27"/>
      <c r="IQ82" s="27"/>
      <c r="IR82" s="27"/>
      <c r="IS82" s="27"/>
      <c r="IT82" s="27"/>
      <c r="IU82" s="27"/>
    </row>
    <row r="83" spans="1:255" s="26" customFormat="1">
      <c r="A83" s="27"/>
      <c r="B83" s="7" t="s">
        <v>106</v>
      </c>
      <c r="C83" s="59" t="s">
        <v>526</v>
      </c>
      <c r="D83" s="36">
        <v>4.2699999999999996</v>
      </c>
      <c r="E83" s="34" t="s">
        <v>44</v>
      </c>
      <c r="F83" s="27"/>
      <c r="G83" s="349" t="s">
        <v>107</v>
      </c>
      <c r="H83" s="48" t="s">
        <v>597</v>
      </c>
      <c r="I83" s="43">
        <v>2.76</v>
      </c>
      <c r="J83" s="38" t="s">
        <v>69</v>
      </c>
      <c r="K83" s="51"/>
      <c r="L83" s="51"/>
      <c r="M83" s="51"/>
      <c r="N83" s="51"/>
      <c r="S83" s="25"/>
      <c r="X83" s="25"/>
      <c r="AR83" s="25"/>
      <c r="AW83" s="25"/>
      <c r="BD83" s="27"/>
      <c r="BE83" s="27"/>
      <c r="BF83" s="27"/>
      <c r="BG83" s="27"/>
      <c r="BH83" s="27"/>
      <c r="BI83" s="27"/>
      <c r="BJ83" s="27"/>
      <c r="BK83" s="27"/>
      <c r="BL83" s="27"/>
      <c r="BM83" s="27"/>
      <c r="BN83" s="27"/>
      <c r="BO83" s="27"/>
      <c r="BP83" s="27"/>
      <c r="BQ83" s="27"/>
      <c r="BR83" s="27"/>
      <c r="BS83" s="27"/>
      <c r="BT83" s="27"/>
      <c r="BU83" s="27"/>
      <c r="BV83" s="27"/>
      <c r="BW83" s="27"/>
      <c r="BX83" s="27"/>
      <c r="BY83" s="27"/>
      <c r="BZ83" s="27"/>
      <c r="CA83" s="27"/>
      <c r="CB83" s="27"/>
      <c r="CC83" s="27"/>
      <c r="CD83" s="27"/>
      <c r="CE83" s="27"/>
      <c r="CF83" s="27"/>
      <c r="CG83" s="27"/>
      <c r="CH83" s="27"/>
      <c r="CI83" s="27"/>
      <c r="CJ83" s="27"/>
      <c r="CK83" s="27"/>
      <c r="CL83" s="27"/>
      <c r="CM83" s="27"/>
      <c r="CN83" s="27"/>
      <c r="CO83" s="27"/>
      <c r="CP83" s="27"/>
      <c r="CQ83" s="27"/>
      <c r="CR83" s="27"/>
      <c r="CS83" s="27"/>
      <c r="CT83" s="27"/>
      <c r="CU83" s="27"/>
      <c r="CV83" s="27"/>
      <c r="CW83" s="27"/>
      <c r="CX83" s="27"/>
      <c r="CY83" s="27"/>
      <c r="CZ83" s="27"/>
      <c r="DA83" s="27"/>
      <c r="DB83" s="27"/>
      <c r="DC83" s="27"/>
      <c r="DD83" s="27"/>
      <c r="DE83" s="27"/>
      <c r="DF83" s="27"/>
      <c r="DG83" s="27"/>
      <c r="DH83" s="27"/>
      <c r="DI83" s="27"/>
      <c r="DJ83" s="27"/>
      <c r="DK83" s="27"/>
      <c r="DL83" s="27"/>
      <c r="DM83" s="27"/>
      <c r="DN83" s="27"/>
      <c r="DO83" s="27"/>
      <c r="DP83" s="27"/>
      <c r="DQ83" s="27"/>
      <c r="DR83" s="27"/>
      <c r="DS83" s="27"/>
      <c r="DT83" s="27"/>
      <c r="DU83" s="27"/>
      <c r="DV83" s="27"/>
      <c r="DW83" s="27"/>
      <c r="DX83" s="27"/>
      <c r="DY83" s="27"/>
      <c r="DZ83" s="27"/>
      <c r="EA83" s="27"/>
      <c r="EB83" s="27"/>
      <c r="EC83" s="27"/>
      <c r="ED83" s="27"/>
      <c r="EE83" s="27"/>
      <c r="EF83" s="27"/>
      <c r="EG83" s="27"/>
      <c r="EH83" s="27"/>
      <c r="EI83" s="27"/>
      <c r="EJ83" s="27"/>
      <c r="EK83" s="27"/>
      <c r="EL83" s="27"/>
      <c r="EM83" s="27"/>
      <c r="EN83" s="27"/>
      <c r="EO83" s="27"/>
      <c r="EP83" s="27"/>
      <c r="EQ83" s="27"/>
      <c r="ER83" s="27"/>
      <c r="ES83" s="27"/>
      <c r="ET83" s="27"/>
      <c r="EU83" s="27"/>
      <c r="EV83" s="27"/>
      <c r="EW83" s="27"/>
      <c r="EX83" s="27"/>
      <c r="EY83" s="27"/>
      <c r="EZ83" s="27"/>
      <c r="FA83" s="27"/>
      <c r="FB83" s="27"/>
      <c r="FC83" s="27"/>
      <c r="FD83" s="27"/>
      <c r="FE83" s="27"/>
      <c r="FF83" s="27"/>
      <c r="FG83" s="27"/>
      <c r="FH83" s="27"/>
      <c r="FI83" s="27"/>
      <c r="FJ83" s="27"/>
      <c r="FK83" s="27"/>
      <c r="FL83" s="27"/>
      <c r="FM83" s="27"/>
      <c r="FN83" s="27"/>
      <c r="FO83" s="27"/>
      <c r="FP83" s="27"/>
      <c r="FQ83" s="27"/>
      <c r="FR83" s="27"/>
      <c r="FS83" s="27"/>
      <c r="FT83" s="27"/>
      <c r="FU83" s="27"/>
      <c r="FV83" s="27"/>
      <c r="FW83" s="27"/>
      <c r="FX83" s="27"/>
      <c r="FY83" s="27"/>
      <c r="FZ83" s="27"/>
      <c r="GA83" s="27"/>
      <c r="GB83" s="27"/>
      <c r="GC83" s="27"/>
      <c r="GD83" s="27"/>
      <c r="GE83" s="27"/>
      <c r="GF83" s="27"/>
      <c r="GG83" s="27"/>
      <c r="GH83" s="27"/>
      <c r="GI83" s="27"/>
      <c r="GJ83" s="27"/>
      <c r="GK83" s="27"/>
      <c r="GL83" s="27"/>
      <c r="GM83" s="27"/>
      <c r="GN83" s="27"/>
      <c r="GO83" s="27"/>
      <c r="GP83" s="27"/>
      <c r="GQ83" s="27"/>
      <c r="GR83" s="27"/>
      <c r="GS83" s="27"/>
      <c r="GT83" s="27"/>
      <c r="GU83" s="27"/>
      <c r="GV83" s="27"/>
      <c r="GW83" s="27"/>
      <c r="GX83" s="27"/>
      <c r="GY83" s="27"/>
      <c r="GZ83" s="27"/>
      <c r="HA83" s="27"/>
      <c r="HB83" s="27"/>
      <c r="HC83" s="27"/>
      <c r="HD83" s="27"/>
      <c r="HE83" s="27"/>
      <c r="HF83" s="27"/>
      <c r="HG83" s="27"/>
      <c r="HH83" s="27"/>
      <c r="HI83" s="27"/>
      <c r="HJ83" s="27"/>
      <c r="HK83" s="27"/>
      <c r="HL83" s="27"/>
      <c r="HM83" s="27"/>
      <c r="HN83" s="27"/>
      <c r="HO83" s="27"/>
      <c r="HP83" s="27"/>
      <c r="HQ83" s="27"/>
      <c r="HR83" s="27"/>
      <c r="HS83" s="27"/>
      <c r="HT83" s="27"/>
      <c r="HU83" s="27"/>
      <c r="HV83" s="27"/>
      <c r="HW83" s="27"/>
      <c r="HX83" s="27"/>
      <c r="HY83" s="27"/>
      <c r="HZ83" s="27"/>
      <c r="IA83" s="27"/>
      <c r="IB83" s="27"/>
      <c r="IC83" s="27"/>
      <c r="ID83" s="27"/>
      <c r="IE83" s="27"/>
      <c r="IF83" s="27"/>
      <c r="IG83" s="27"/>
      <c r="IH83" s="27"/>
      <c r="II83" s="27"/>
      <c r="IJ83" s="27"/>
      <c r="IK83" s="27"/>
      <c r="IL83" s="27"/>
      <c r="IM83" s="27"/>
      <c r="IN83" s="27"/>
      <c r="IO83" s="27"/>
      <c r="IP83" s="27"/>
      <c r="IQ83" s="27"/>
      <c r="IR83" s="27"/>
      <c r="IS83" s="27"/>
      <c r="IT83" s="27"/>
      <c r="IU83" s="27"/>
    </row>
    <row r="84" spans="1:255" s="26" customFormat="1">
      <c r="A84" s="27"/>
      <c r="B84" s="7" t="s">
        <v>106</v>
      </c>
      <c r="C84" s="35" t="s">
        <v>527</v>
      </c>
      <c r="D84" s="36">
        <v>4.5</v>
      </c>
      <c r="E84" s="34" t="s">
        <v>44</v>
      </c>
      <c r="F84" s="27"/>
      <c r="G84" s="349"/>
      <c r="H84" s="48" t="s">
        <v>604</v>
      </c>
      <c r="I84" s="43">
        <v>2.6</v>
      </c>
      <c r="J84" s="38" t="s">
        <v>69</v>
      </c>
      <c r="K84" s="51"/>
      <c r="L84" s="51"/>
      <c r="M84" s="51"/>
      <c r="N84" s="51"/>
      <c r="S84" s="25"/>
      <c r="X84" s="25"/>
      <c r="AR84" s="25"/>
      <c r="AW84" s="25"/>
      <c r="BD84" s="27"/>
      <c r="BE84" s="27"/>
      <c r="BF84" s="27"/>
      <c r="BG84" s="27"/>
      <c r="BH84" s="27"/>
      <c r="BI84" s="27"/>
      <c r="BJ84" s="27"/>
      <c r="BK84" s="27"/>
      <c r="BL84" s="27"/>
      <c r="BM84" s="27"/>
      <c r="BN84" s="27"/>
      <c r="BO84" s="27"/>
      <c r="BP84" s="27"/>
      <c r="BQ84" s="27"/>
      <c r="BR84" s="27"/>
      <c r="BS84" s="27"/>
      <c r="BT84" s="27"/>
      <c r="BU84" s="27"/>
      <c r="BV84" s="27"/>
      <c r="BW84" s="27"/>
      <c r="BX84" s="27"/>
      <c r="BY84" s="27"/>
      <c r="BZ84" s="27"/>
      <c r="CA84" s="27"/>
      <c r="CB84" s="27"/>
      <c r="CC84" s="27"/>
      <c r="CD84" s="27"/>
      <c r="CE84" s="27"/>
      <c r="CF84" s="27"/>
      <c r="CG84" s="27"/>
      <c r="CH84" s="27"/>
      <c r="CI84" s="27"/>
      <c r="CJ84" s="27"/>
      <c r="CK84" s="27"/>
      <c r="CL84" s="27"/>
      <c r="CM84" s="27"/>
      <c r="CN84" s="27"/>
      <c r="CO84" s="27"/>
      <c r="CP84" s="27"/>
      <c r="CQ84" s="27"/>
      <c r="CR84" s="27"/>
      <c r="CS84" s="27"/>
      <c r="CT84" s="27"/>
      <c r="CU84" s="27"/>
      <c r="CV84" s="27"/>
      <c r="CW84" s="27"/>
      <c r="CX84" s="27"/>
      <c r="CY84" s="27"/>
      <c r="CZ84" s="27"/>
      <c r="DA84" s="27"/>
      <c r="DB84" s="27"/>
      <c r="DC84" s="27"/>
      <c r="DD84" s="27"/>
      <c r="DE84" s="27"/>
      <c r="DF84" s="27"/>
      <c r="DG84" s="27"/>
      <c r="DH84" s="27"/>
      <c r="DI84" s="27"/>
      <c r="DJ84" s="27"/>
      <c r="DK84" s="27"/>
      <c r="DL84" s="27"/>
      <c r="DM84" s="27"/>
      <c r="DN84" s="27"/>
      <c r="DO84" s="27"/>
      <c r="DP84" s="27"/>
      <c r="DQ84" s="27"/>
      <c r="DR84" s="27"/>
      <c r="DS84" s="27"/>
      <c r="DT84" s="27"/>
      <c r="DU84" s="27"/>
      <c r="DV84" s="27"/>
      <c r="DW84" s="27"/>
      <c r="DX84" s="27"/>
      <c r="DY84" s="27"/>
      <c r="DZ84" s="27"/>
      <c r="EA84" s="27"/>
      <c r="EB84" s="27"/>
      <c r="EC84" s="27"/>
      <c r="ED84" s="27"/>
      <c r="EE84" s="27"/>
      <c r="EF84" s="27"/>
      <c r="EG84" s="27"/>
      <c r="EH84" s="27"/>
      <c r="EI84" s="27"/>
      <c r="EJ84" s="27"/>
      <c r="EK84" s="27"/>
      <c r="EL84" s="27"/>
      <c r="EM84" s="27"/>
      <c r="EN84" s="27"/>
      <c r="EO84" s="27"/>
      <c r="EP84" s="27"/>
      <c r="EQ84" s="27"/>
      <c r="ER84" s="27"/>
      <c r="ES84" s="27"/>
      <c r="ET84" s="27"/>
      <c r="EU84" s="27"/>
      <c r="EV84" s="27"/>
      <c r="EW84" s="27"/>
      <c r="EX84" s="27"/>
      <c r="EY84" s="27"/>
      <c r="EZ84" s="27"/>
      <c r="FA84" s="27"/>
      <c r="FB84" s="27"/>
      <c r="FC84" s="27"/>
      <c r="FD84" s="27"/>
      <c r="FE84" s="27"/>
      <c r="FF84" s="27"/>
      <c r="FG84" s="27"/>
      <c r="FH84" s="27"/>
      <c r="FI84" s="27"/>
      <c r="FJ84" s="27"/>
      <c r="FK84" s="27"/>
      <c r="FL84" s="27"/>
      <c r="FM84" s="27"/>
      <c r="FN84" s="27"/>
      <c r="FO84" s="27"/>
      <c r="FP84" s="27"/>
      <c r="FQ84" s="27"/>
      <c r="FR84" s="27"/>
      <c r="FS84" s="27"/>
      <c r="FT84" s="27"/>
      <c r="FU84" s="27"/>
      <c r="FV84" s="27"/>
      <c r="FW84" s="27"/>
      <c r="FX84" s="27"/>
      <c r="FY84" s="27"/>
      <c r="FZ84" s="27"/>
      <c r="GA84" s="27"/>
      <c r="GB84" s="27"/>
      <c r="GC84" s="27"/>
      <c r="GD84" s="27"/>
      <c r="GE84" s="27"/>
      <c r="GF84" s="27"/>
      <c r="GG84" s="27"/>
      <c r="GH84" s="27"/>
      <c r="GI84" s="27"/>
      <c r="GJ84" s="27"/>
      <c r="GK84" s="27"/>
      <c r="GL84" s="27"/>
      <c r="GM84" s="27"/>
      <c r="GN84" s="27"/>
      <c r="GO84" s="27"/>
      <c r="GP84" s="27"/>
      <c r="GQ84" s="27"/>
      <c r="GR84" s="27"/>
      <c r="GS84" s="27"/>
      <c r="GT84" s="27"/>
      <c r="GU84" s="27"/>
      <c r="GV84" s="27"/>
      <c r="GW84" s="27"/>
      <c r="GX84" s="27"/>
      <c r="GY84" s="27"/>
      <c r="GZ84" s="27"/>
      <c r="HA84" s="27"/>
      <c r="HB84" s="27"/>
      <c r="HC84" s="27"/>
      <c r="HD84" s="27"/>
      <c r="HE84" s="27"/>
      <c r="HF84" s="27"/>
      <c r="HG84" s="27"/>
      <c r="HH84" s="27"/>
      <c r="HI84" s="27"/>
      <c r="HJ84" s="27"/>
      <c r="HK84" s="27"/>
      <c r="HL84" s="27"/>
      <c r="HM84" s="27"/>
      <c r="HN84" s="27"/>
      <c r="HO84" s="27"/>
      <c r="HP84" s="27"/>
      <c r="HQ84" s="27"/>
      <c r="HR84" s="27"/>
      <c r="HS84" s="27"/>
      <c r="HT84" s="27"/>
      <c r="HU84" s="27"/>
      <c r="HV84" s="27"/>
      <c r="HW84" s="27"/>
      <c r="HX84" s="27"/>
      <c r="HY84" s="27"/>
      <c r="HZ84" s="27"/>
      <c r="IA84" s="27"/>
      <c r="IB84" s="27"/>
      <c r="IC84" s="27"/>
      <c r="ID84" s="27"/>
      <c r="IE84" s="27"/>
      <c r="IF84" s="27"/>
      <c r="IG84" s="27"/>
      <c r="IH84" s="27"/>
      <c r="II84" s="27"/>
      <c r="IJ84" s="27"/>
      <c r="IK84" s="27"/>
      <c r="IL84" s="27"/>
      <c r="IM84" s="27"/>
      <c r="IN84" s="27"/>
      <c r="IO84" s="27"/>
      <c r="IP84" s="27"/>
      <c r="IQ84" s="27"/>
      <c r="IR84" s="27"/>
      <c r="IS84" s="27"/>
      <c r="IT84" s="27"/>
      <c r="IU84" s="27"/>
    </row>
    <row r="85" spans="1:255" s="26" customFormat="1">
      <c r="A85" s="27"/>
      <c r="B85" s="7" t="s">
        <v>106</v>
      </c>
      <c r="C85" s="56" t="s">
        <v>528</v>
      </c>
      <c r="D85" s="36">
        <v>3.33</v>
      </c>
      <c r="E85" s="34" t="s">
        <v>44</v>
      </c>
      <c r="F85" s="27"/>
      <c r="G85" s="349"/>
      <c r="H85" s="48" t="s">
        <v>599</v>
      </c>
      <c r="I85" s="43">
        <v>2.6</v>
      </c>
      <c r="J85" s="38" t="s">
        <v>69</v>
      </c>
      <c r="K85" s="51"/>
      <c r="L85" s="51"/>
      <c r="M85" s="51"/>
      <c r="N85" s="51"/>
      <c r="S85" s="25"/>
      <c r="X85" s="25"/>
      <c r="AR85" s="25"/>
      <c r="AW85" s="25"/>
      <c r="BD85" s="27"/>
      <c r="BE85" s="27"/>
      <c r="BF85" s="27"/>
      <c r="BG85" s="27"/>
      <c r="BH85" s="27"/>
      <c r="BI85" s="27"/>
      <c r="BJ85" s="27"/>
      <c r="BK85" s="27"/>
      <c r="BL85" s="27"/>
      <c r="BM85" s="27"/>
      <c r="BN85" s="27"/>
      <c r="BO85" s="27"/>
      <c r="BP85" s="27"/>
      <c r="BQ85" s="27"/>
      <c r="BR85" s="27"/>
      <c r="BS85" s="27"/>
      <c r="BT85" s="27"/>
      <c r="BU85" s="27"/>
      <c r="BV85" s="27"/>
      <c r="BW85" s="27"/>
      <c r="BX85" s="27"/>
      <c r="BY85" s="27"/>
      <c r="BZ85" s="27"/>
      <c r="CA85" s="27"/>
      <c r="CB85" s="27"/>
      <c r="CC85" s="27"/>
      <c r="CD85" s="27"/>
      <c r="CE85" s="27"/>
      <c r="CF85" s="27"/>
      <c r="CG85" s="27"/>
      <c r="CH85" s="27"/>
      <c r="CI85" s="27"/>
      <c r="CJ85" s="27"/>
      <c r="CK85" s="27"/>
      <c r="CL85" s="27"/>
      <c r="CM85" s="27"/>
      <c r="CN85" s="27"/>
      <c r="CO85" s="27"/>
      <c r="CP85" s="27"/>
      <c r="CQ85" s="27"/>
      <c r="CR85" s="27"/>
      <c r="CS85" s="27"/>
      <c r="CT85" s="27"/>
      <c r="CU85" s="27"/>
      <c r="CV85" s="27"/>
      <c r="CW85" s="27"/>
      <c r="CX85" s="27"/>
      <c r="CY85" s="27"/>
      <c r="CZ85" s="27"/>
      <c r="DA85" s="27"/>
      <c r="DB85" s="27"/>
      <c r="DC85" s="27"/>
      <c r="DD85" s="27"/>
      <c r="DE85" s="27"/>
      <c r="DF85" s="27"/>
      <c r="DG85" s="27"/>
      <c r="DH85" s="27"/>
      <c r="DI85" s="27"/>
      <c r="DJ85" s="27"/>
      <c r="DK85" s="27"/>
      <c r="DL85" s="27"/>
      <c r="DM85" s="27"/>
      <c r="DN85" s="27"/>
      <c r="DO85" s="27"/>
      <c r="DP85" s="27"/>
      <c r="DQ85" s="27"/>
      <c r="DR85" s="27"/>
      <c r="DS85" s="27"/>
      <c r="DT85" s="27"/>
      <c r="DU85" s="27"/>
      <c r="DV85" s="27"/>
      <c r="DW85" s="27"/>
      <c r="DX85" s="27"/>
      <c r="DY85" s="27"/>
      <c r="DZ85" s="27"/>
      <c r="EA85" s="27"/>
      <c r="EB85" s="27"/>
      <c r="EC85" s="27"/>
      <c r="ED85" s="27"/>
      <c r="EE85" s="27"/>
      <c r="EF85" s="27"/>
      <c r="EG85" s="27"/>
      <c r="EH85" s="27"/>
      <c r="EI85" s="27"/>
      <c r="EJ85" s="27"/>
      <c r="EK85" s="27"/>
      <c r="EL85" s="27"/>
      <c r="EM85" s="27"/>
      <c r="EN85" s="27"/>
      <c r="EO85" s="27"/>
      <c r="EP85" s="27"/>
      <c r="EQ85" s="27"/>
      <c r="ER85" s="27"/>
      <c r="ES85" s="27"/>
      <c r="ET85" s="27"/>
      <c r="EU85" s="27"/>
      <c r="EV85" s="27"/>
      <c r="EW85" s="27"/>
      <c r="EX85" s="27"/>
      <c r="EY85" s="27"/>
      <c r="EZ85" s="27"/>
      <c r="FA85" s="27"/>
      <c r="FB85" s="27"/>
      <c r="FC85" s="27"/>
      <c r="FD85" s="27"/>
      <c r="FE85" s="27"/>
      <c r="FF85" s="27"/>
      <c r="FG85" s="27"/>
      <c r="FH85" s="27"/>
      <c r="FI85" s="27"/>
      <c r="FJ85" s="27"/>
      <c r="FK85" s="27"/>
      <c r="FL85" s="27"/>
      <c r="FM85" s="27"/>
      <c r="FN85" s="27"/>
      <c r="FO85" s="27"/>
      <c r="FP85" s="27"/>
      <c r="FQ85" s="27"/>
      <c r="FR85" s="27"/>
      <c r="FS85" s="27"/>
      <c r="FT85" s="27"/>
      <c r="FU85" s="27"/>
      <c r="FV85" s="27"/>
      <c r="FW85" s="27"/>
      <c r="FX85" s="27"/>
      <c r="FY85" s="27"/>
      <c r="FZ85" s="27"/>
      <c r="GA85" s="27"/>
      <c r="GB85" s="27"/>
      <c r="GC85" s="27"/>
      <c r="GD85" s="27"/>
      <c r="GE85" s="27"/>
      <c r="GF85" s="27"/>
      <c r="GG85" s="27"/>
      <c r="GH85" s="27"/>
      <c r="GI85" s="27"/>
      <c r="GJ85" s="27"/>
      <c r="GK85" s="27"/>
      <c r="GL85" s="27"/>
      <c r="GM85" s="27"/>
      <c r="GN85" s="27"/>
      <c r="GO85" s="27"/>
      <c r="GP85" s="27"/>
      <c r="GQ85" s="27"/>
      <c r="GR85" s="27"/>
      <c r="GS85" s="27"/>
      <c r="GT85" s="27"/>
      <c r="GU85" s="27"/>
      <c r="GV85" s="27"/>
      <c r="GW85" s="27"/>
      <c r="GX85" s="27"/>
      <c r="GY85" s="27"/>
      <c r="GZ85" s="27"/>
      <c r="HA85" s="27"/>
      <c r="HB85" s="27"/>
      <c r="HC85" s="27"/>
      <c r="HD85" s="27"/>
      <c r="HE85" s="27"/>
      <c r="HF85" s="27"/>
      <c r="HG85" s="27"/>
      <c r="HH85" s="27"/>
      <c r="HI85" s="27"/>
      <c r="HJ85" s="27"/>
      <c r="HK85" s="27"/>
      <c r="HL85" s="27"/>
      <c r="HM85" s="27"/>
      <c r="HN85" s="27"/>
      <c r="HO85" s="27"/>
      <c r="HP85" s="27"/>
      <c r="HQ85" s="27"/>
      <c r="HR85" s="27"/>
      <c r="HS85" s="27"/>
      <c r="HT85" s="27"/>
      <c r="HU85" s="27"/>
      <c r="HV85" s="27"/>
      <c r="HW85" s="27"/>
      <c r="HX85" s="27"/>
      <c r="HY85" s="27"/>
      <c r="HZ85" s="27"/>
      <c r="IA85" s="27"/>
      <c r="IB85" s="27"/>
      <c r="IC85" s="27"/>
      <c r="ID85" s="27"/>
      <c r="IE85" s="27"/>
      <c r="IF85" s="27"/>
      <c r="IG85" s="27"/>
      <c r="IH85" s="27"/>
      <c r="II85" s="27"/>
      <c r="IJ85" s="27"/>
      <c r="IK85" s="27"/>
      <c r="IL85" s="27"/>
      <c r="IM85" s="27"/>
      <c r="IN85" s="27"/>
      <c r="IO85" s="27"/>
      <c r="IP85" s="27"/>
      <c r="IQ85" s="27"/>
      <c r="IR85" s="27"/>
      <c r="IS85" s="27"/>
      <c r="IT85" s="27"/>
      <c r="IU85" s="27"/>
    </row>
    <row r="86" spans="1:255" s="26" customFormat="1">
      <c r="A86" s="27"/>
      <c r="B86" s="7" t="s">
        <v>106</v>
      </c>
      <c r="C86" s="56" t="s">
        <v>529</v>
      </c>
      <c r="D86" s="36">
        <v>0.249</v>
      </c>
      <c r="E86" s="34" t="s">
        <v>108</v>
      </c>
      <c r="F86" s="27"/>
      <c r="G86" s="349"/>
      <c r="H86" s="48" t="s">
        <v>600</v>
      </c>
      <c r="I86" s="43">
        <v>2.6</v>
      </c>
      <c r="J86" s="38" t="s">
        <v>69</v>
      </c>
      <c r="K86" s="51"/>
      <c r="L86" s="51"/>
      <c r="M86" s="51"/>
      <c r="N86" s="51"/>
      <c r="S86" s="25"/>
      <c r="X86" s="25"/>
      <c r="AR86" s="25"/>
      <c r="AW86" s="25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  <c r="BP86" s="27"/>
      <c r="BQ86" s="27"/>
      <c r="BR86" s="27"/>
      <c r="BS86" s="27"/>
      <c r="BT86" s="27"/>
      <c r="BU86" s="27"/>
      <c r="BV86" s="27"/>
      <c r="BW86" s="27"/>
      <c r="BX86" s="27"/>
      <c r="BY86" s="27"/>
      <c r="BZ86" s="27"/>
      <c r="CA86" s="27"/>
      <c r="CB86" s="27"/>
      <c r="CC86" s="27"/>
      <c r="CD86" s="27"/>
      <c r="CE86" s="27"/>
      <c r="CF86" s="27"/>
      <c r="CG86" s="27"/>
      <c r="CH86" s="27"/>
      <c r="CI86" s="27"/>
      <c r="CJ86" s="27"/>
      <c r="CK86" s="27"/>
      <c r="CL86" s="27"/>
      <c r="CM86" s="27"/>
      <c r="CN86" s="27"/>
      <c r="CO86" s="27"/>
      <c r="CP86" s="27"/>
      <c r="CQ86" s="27"/>
      <c r="CR86" s="27"/>
      <c r="CS86" s="27"/>
      <c r="CT86" s="27"/>
      <c r="CU86" s="27"/>
      <c r="CV86" s="27"/>
      <c r="CW86" s="27"/>
      <c r="CX86" s="27"/>
      <c r="CY86" s="27"/>
      <c r="CZ86" s="27"/>
      <c r="DA86" s="27"/>
      <c r="DB86" s="27"/>
      <c r="DC86" s="27"/>
      <c r="DD86" s="27"/>
      <c r="DE86" s="27"/>
      <c r="DF86" s="27"/>
      <c r="DG86" s="27"/>
      <c r="DH86" s="27"/>
      <c r="DI86" s="27"/>
      <c r="DJ86" s="27"/>
      <c r="DK86" s="27"/>
      <c r="DL86" s="27"/>
      <c r="DM86" s="27"/>
      <c r="DN86" s="27"/>
      <c r="DO86" s="27"/>
      <c r="DP86" s="27"/>
      <c r="DQ86" s="27"/>
      <c r="DR86" s="27"/>
      <c r="DS86" s="27"/>
      <c r="DT86" s="27"/>
      <c r="DU86" s="27"/>
      <c r="DV86" s="27"/>
      <c r="DW86" s="27"/>
      <c r="DX86" s="27"/>
      <c r="DY86" s="27"/>
      <c r="DZ86" s="27"/>
      <c r="EA86" s="27"/>
      <c r="EB86" s="27"/>
      <c r="EC86" s="27"/>
      <c r="ED86" s="27"/>
      <c r="EE86" s="27"/>
      <c r="EF86" s="27"/>
      <c r="EG86" s="27"/>
      <c r="EH86" s="27"/>
      <c r="EI86" s="27"/>
      <c r="EJ86" s="27"/>
      <c r="EK86" s="27"/>
      <c r="EL86" s="27"/>
      <c r="EM86" s="27"/>
      <c r="EN86" s="27"/>
      <c r="EO86" s="27"/>
      <c r="EP86" s="27"/>
      <c r="EQ86" s="27"/>
      <c r="ER86" s="27"/>
      <c r="ES86" s="27"/>
      <c r="ET86" s="27"/>
      <c r="EU86" s="27"/>
      <c r="EV86" s="27"/>
      <c r="EW86" s="27"/>
      <c r="EX86" s="27"/>
      <c r="EY86" s="27"/>
      <c r="EZ86" s="27"/>
      <c r="FA86" s="27"/>
      <c r="FB86" s="27"/>
      <c r="FC86" s="27"/>
      <c r="FD86" s="27"/>
      <c r="FE86" s="27"/>
      <c r="FF86" s="27"/>
      <c r="FG86" s="27"/>
      <c r="FH86" s="27"/>
      <c r="FI86" s="27"/>
      <c r="FJ86" s="27"/>
      <c r="FK86" s="27"/>
      <c r="FL86" s="27"/>
      <c r="FM86" s="27"/>
      <c r="FN86" s="27"/>
      <c r="FO86" s="27"/>
      <c r="FP86" s="27"/>
      <c r="FQ86" s="27"/>
      <c r="FR86" s="27"/>
      <c r="FS86" s="27"/>
      <c r="FT86" s="27"/>
      <c r="FU86" s="27"/>
      <c r="FV86" s="27"/>
      <c r="FW86" s="27"/>
      <c r="FX86" s="27"/>
      <c r="FY86" s="27"/>
      <c r="FZ86" s="27"/>
      <c r="GA86" s="27"/>
      <c r="GB86" s="27"/>
      <c r="GC86" s="27"/>
      <c r="GD86" s="27"/>
      <c r="GE86" s="27"/>
      <c r="GF86" s="27"/>
      <c r="GG86" s="27"/>
      <c r="GH86" s="27"/>
      <c r="GI86" s="27"/>
      <c r="GJ86" s="27"/>
      <c r="GK86" s="27"/>
      <c r="GL86" s="27"/>
      <c r="GM86" s="27"/>
      <c r="GN86" s="27"/>
      <c r="GO86" s="27"/>
      <c r="GP86" s="27"/>
      <c r="GQ86" s="27"/>
      <c r="GR86" s="27"/>
      <c r="GS86" s="27"/>
      <c r="GT86" s="27"/>
      <c r="GU86" s="27"/>
      <c r="GV86" s="27"/>
      <c r="GW86" s="27"/>
      <c r="GX86" s="27"/>
      <c r="GY86" s="27"/>
      <c r="GZ86" s="27"/>
      <c r="HA86" s="27"/>
      <c r="HB86" s="27"/>
      <c r="HC86" s="27"/>
      <c r="HD86" s="27"/>
      <c r="HE86" s="27"/>
      <c r="HF86" s="27"/>
      <c r="HG86" s="27"/>
      <c r="HH86" s="27"/>
      <c r="HI86" s="27"/>
      <c r="HJ86" s="27"/>
      <c r="HK86" s="27"/>
      <c r="HL86" s="27"/>
      <c r="HM86" s="27"/>
      <c r="HN86" s="27"/>
      <c r="HO86" s="27"/>
      <c r="HP86" s="27"/>
      <c r="HQ86" s="27"/>
      <c r="HR86" s="27"/>
      <c r="HS86" s="27"/>
      <c r="HT86" s="27"/>
      <c r="HU86" s="27"/>
      <c r="HV86" s="27"/>
      <c r="HW86" s="27"/>
      <c r="HX86" s="27"/>
      <c r="HY86" s="27"/>
      <c r="HZ86" s="27"/>
      <c r="IA86" s="27"/>
      <c r="IB86" s="27"/>
      <c r="IC86" s="27"/>
      <c r="ID86" s="27"/>
      <c r="IE86" s="27"/>
      <c r="IF86" s="27"/>
      <c r="IG86" s="27"/>
      <c r="IH86" s="27"/>
      <c r="II86" s="27"/>
      <c r="IJ86" s="27"/>
      <c r="IK86" s="27"/>
      <c r="IL86" s="27"/>
      <c r="IM86" s="27"/>
      <c r="IN86" s="27"/>
      <c r="IO86" s="27"/>
      <c r="IP86" s="27"/>
      <c r="IQ86" s="27"/>
      <c r="IR86" s="27"/>
      <c r="IS86" s="27"/>
      <c r="IT86" s="27"/>
      <c r="IU86" s="27"/>
    </row>
    <row r="87" spans="1:255" s="26" customFormat="1">
      <c r="A87" s="27"/>
      <c r="B87" s="7" t="s">
        <v>106</v>
      </c>
      <c r="C87" s="56" t="s">
        <v>530</v>
      </c>
      <c r="D87" s="36">
        <v>0.106</v>
      </c>
      <c r="E87" s="34" t="s">
        <v>109</v>
      </c>
      <c r="F87" s="27"/>
      <c r="G87" s="349"/>
      <c r="H87" s="48" t="s">
        <v>601</v>
      </c>
      <c r="I87" s="43">
        <v>2.59</v>
      </c>
      <c r="J87" s="38" t="s">
        <v>69</v>
      </c>
      <c r="K87" s="51"/>
      <c r="L87" s="51"/>
      <c r="M87" s="51"/>
      <c r="N87" s="51"/>
      <c r="S87" s="25"/>
      <c r="X87" s="25"/>
      <c r="AR87" s="25"/>
      <c r="AW87" s="25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  <c r="BP87" s="27"/>
      <c r="BQ87" s="27"/>
      <c r="BR87" s="27"/>
      <c r="BS87" s="27"/>
      <c r="BT87" s="27"/>
      <c r="BU87" s="27"/>
      <c r="BV87" s="27"/>
      <c r="BW87" s="27"/>
      <c r="BX87" s="27"/>
      <c r="BY87" s="27"/>
      <c r="BZ87" s="27"/>
      <c r="CA87" s="27"/>
      <c r="CB87" s="27"/>
      <c r="CC87" s="27"/>
      <c r="CD87" s="27"/>
      <c r="CE87" s="27"/>
      <c r="CF87" s="27"/>
      <c r="CG87" s="27"/>
      <c r="CH87" s="27"/>
      <c r="CI87" s="27"/>
      <c r="CJ87" s="27"/>
      <c r="CK87" s="27"/>
      <c r="CL87" s="27"/>
      <c r="CM87" s="27"/>
      <c r="CN87" s="27"/>
      <c r="CO87" s="27"/>
      <c r="CP87" s="27"/>
      <c r="CQ87" s="27"/>
      <c r="CR87" s="27"/>
      <c r="CS87" s="27"/>
      <c r="CT87" s="27"/>
      <c r="CU87" s="27"/>
      <c r="CV87" s="27"/>
      <c r="CW87" s="27"/>
      <c r="CX87" s="27"/>
      <c r="CY87" s="27"/>
      <c r="CZ87" s="27"/>
      <c r="DA87" s="27"/>
      <c r="DB87" s="27"/>
      <c r="DC87" s="27"/>
      <c r="DD87" s="27"/>
      <c r="DE87" s="27"/>
      <c r="DF87" s="27"/>
      <c r="DG87" s="27"/>
      <c r="DH87" s="27"/>
      <c r="DI87" s="27"/>
      <c r="DJ87" s="27"/>
      <c r="DK87" s="27"/>
      <c r="DL87" s="27"/>
      <c r="DM87" s="27"/>
      <c r="DN87" s="27"/>
      <c r="DO87" s="27"/>
      <c r="DP87" s="27"/>
      <c r="DQ87" s="27"/>
      <c r="DR87" s="27"/>
      <c r="DS87" s="27"/>
      <c r="DT87" s="27"/>
      <c r="DU87" s="27"/>
      <c r="DV87" s="27"/>
      <c r="DW87" s="27"/>
      <c r="DX87" s="27"/>
      <c r="DY87" s="27"/>
      <c r="DZ87" s="27"/>
      <c r="EA87" s="27"/>
      <c r="EB87" s="27"/>
      <c r="EC87" s="27"/>
      <c r="ED87" s="27"/>
      <c r="EE87" s="27"/>
      <c r="EF87" s="27"/>
      <c r="EG87" s="27"/>
      <c r="EH87" s="27"/>
      <c r="EI87" s="27"/>
      <c r="EJ87" s="27"/>
      <c r="EK87" s="27"/>
      <c r="EL87" s="27"/>
      <c r="EM87" s="27"/>
      <c r="EN87" s="27"/>
      <c r="EO87" s="27"/>
      <c r="EP87" s="27"/>
      <c r="EQ87" s="27"/>
      <c r="ER87" s="27"/>
      <c r="ES87" s="27"/>
      <c r="ET87" s="27"/>
      <c r="EU87" s="27"/>
      <c r="EV87" s="27"/>
      <c r="EW87" s="27"/>
      <c r="EX87" s="27"/>
      <c r="EY87" s="27"/>
      <c r="EZ87" s="27"/>
      <c r="FA87" s="27"/>
      <c r="FB87" s="27"/>
      <c r="FC87" s="27"/>
      <c r="FD87" s="27"/>
      <c r="FE87" s="27"/>
      <c r="FF87" s="27"/>
      <c r="FG87" s="27"/>
      <c r="FH87" s="27"/>
      <c r="FI87" s="27"/>
      <c r="FJ87" s="27"/>
      <c r="FK87" s="27"/>
      <c r="FL87" s="27"/>
      <c r="FM87" s="27"/>
      <c r="FN87" s="27"/>
      <c r="FO87" s="27"/>
      <c r="FP87" s="27"/>
      <c r="FQ87" s="27"/>
      <c r="FR87" s="27"/>
      <c r="FS87" s="27"/>
      <c r="FT87" s="27"/>
      <c r="FU87" s="27"/>
      <c r="FV87" s="27"/>
      <c r="FW87" s="27"/>
      <c r="FX87" s="27"/>
      <c r="FY87" s="27"/>
      <c r="FZ87" s="27"/>
      <c r="GA87" s="27"/>
      <c r="GB87" s="27"/>
      <c r="GC87" s="27"/>
      <c r="GD87" s="27"/>
      <c r="GE87" s="27"/>
      <c r="GF87" s="27"/>
      <c r="GG87" s="27"/>
      <c r="GH87" s="27"/>
      <c r="GI87" s="27"/>
      <c r="GJ87" s="27"/>
      <c r="GK87" s="27"/>
      <c r="GL87" s="27"/>
      <c r="GM87" s="27"/>
      <c r="GN87" s="27"/>
      <c r="GO87" s="27"/>
      <c r="GP87" s="27"/>
      <c r="GQ87" s="27"/>
      <c r="GR87" s="27"/>
      <c r="GS87" s="27"/>
      <c r="GT87" s="27"/>
      <c r="GU87" s="27"/>
      <c r="GV87" s="27"/>
      <c r="GW87" s="27"/>
      <c r="GX87" s="27"/>
      <c r="GY87" s="27"/>
      <c r="GZ87" s="27"/>
      <c r="HA87" s="27"/>
      <c r="HB87" s="27"/>
      <c r="HC87" s="27"/>
      <c r="HD87" s="27"/>
      <c r="HE87" s="27"/>
      <c r="HF87" s="27"/>
      <c r="HG87" s="27"/>
      <c r="HH87" s="27"/>
      <c r="HI87" s="27"/>
      <c r="HJ87" s="27"/>
      <c r="HK87" s="27"/>
      <c r="HL87" s="27"/>
      <c r="HM87" s="27"/>
      <c r="HN87" s="27"/>
      <c r="HO87" s="27"/>
      <c r="HP87" s="27"/>
      <c r="HQ87" s="27"/>
      <c r="HR87" s="27"/>
      <c r="HS87" s="27"/>
      <c r="HT87" s="27"/>
      <c r="HU87" s="27"/>
      <c r="HV87" s="27"/>
      <c r="HW87" s="27"/>
      <c r="HX87" s="27"/>
      <c r="HY87" s="27"/>
      <c r="HZ87" s="27"/>
      <c r="IA87" s="27"/>
      <c r="IB87" s="27"/>
      <c r="IC87" s="27"/>
      <c r="ID87" s="27"/>
      <c r="IE87" s="27"/>
      <c r="IF87" s="27"/>
      <c r="IG87" s="27"/>
      <c r="IH87" s="27"/>
      <c r="II87" s="27"/>
      <c r="IJ87" s="27"/>
      <c r="IK87" s="27"/>
      <c r="IL87" s="27"/>
      <c r="IM87" s="27"/>
      <c r="IN87" s="27"/>
      <c r="IO87" s="27"/>
      <c r="IP87" s="27"/>
      <c r="IQ87" s="27"/>
      <c r="IR87" s="27"/>
      <c r="IS87" s="27"/>
      <c r="IT87" s="27"/>
      <c r="IU87" s="27"/>
    </row>
    <row r="88" spans="1:255" s="26" customFormat="1">
      <c r="A88" s="27"/>
      <c r="B88" s="7" t="s">
        <v>106</v>
      </c>
      <c r="C88" s="56" t="s">
        <v>531</v>
      </c>
      <c r="D88" s="36">
        <v>9.01E-2</v>
      </c>
      <c r="E88" s="34" t="s">
        <v>109</v>
      </c>
      <c r="F88" s="27"/>
      <c r="G88" s="349"/>
      <c r="H88" s="48" t="s">
        <v>608</v>
      </c>
      <c r="I88" s="43">
        <v>2.6</v>
      </c>
      <c r="J88" s="38" t="s">
        <v>69</v>
      </c>
      <c r="K88" s="51"/>
      <c r="L88" s="51"/>
      <c r="M88" s="51"/>
      <c r="N88" s="51"/>
      <c r="S88" s="25"/>
      <c r="X88" s="25"/>
      <c r="AR88" s="25"/>
      <c r="AW88" s="25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27"/>
      <c r="CJ88" s="27"/>
      <c r="CK88" s="27"/>
      <c r="CL88" s="27"/>
      <c r="CM88" s="27"/>
      <c r="CN88" s="27"/>
      <c r="CO88" s="27"/>
      <c r="CP88" s="27"/>
      <c r="CQ88" s="27"/>
      <c r="CR88" s="27"/>
      <c r="CS88" s="27"/>
      <c r="CT88" s="27"/>
      <c r="CU88" s="27"/>
      <c r="CV88" s="27"/>
      <c r="CW88" s="27"/>
      <c r="CX88" s="27"/>
      <c r="CY88" s="27"/>
      <c r="CZ88" s="27"/>
      <c r="DA88" s="27"/>
      <c r="DB88" s="27"/>
      <c r="DC88" s="27"/>
      <c r="DD88" s="27"/>
      <c r="DE88" s="27"/>
      <c r="DF88" s="27"/>
      <c r="DG88" s="27"/>
      <c r="DH88" s="27"/>
      <c r="DI88" s="27"/>
      <c r="DJ88" s="27"/>
      <c r="DK88" s="27"/>
      <c r="DL88" s="27"/>
      <c r="DM88" s="27"/>
      <c r="DN88" s="27"/>
      <c r="DO88" s="27"/>
      <c r="DP88" s="27"/>
      <c r="DQ88" s="27"/>
      <c r="DR88" s="27"/>
      <c r="DS88" s="27"/>
      <c r="DT88" s="27"/>
      <c r="DU88" s="27"/>
      <c r="DV88" s="27"/>
      <c r="DW88" s="27"/>
      <c r="DX88" s="27"/>
      <c r="DY88" s="27"/>
      <c r="DZ88" s="27"/>
      <c r="EA88" s="27"/>
      <c r="EB88" s="27"/>
      <c r="EC88" s="27"/>
      <c r="ED88" s="27"/>
      <c r="EE88" s="27"/>
      <c r="EF88" s="27"/>
      <c r="EG88" s="27"/>
      <c r="EH88" s="27"/>
      <c r="EI88" s="27"/>
      <c r="EJ88" s="27"/>
      <c r="EK88" s="27"/>
      <c r="EL88" s="27"/>
      <c r="EM88" s="27"/>
      <c r="EN88" s="27"/>
      <c r="EO88" s="27"/>
      <c r="EP88" s="27"/>
      <c r="EQ88" s="27"/>
      <c r="ER88" s="27"/>
      <c r="ES88" s="27"/>
      <c r="ET88" s="27"/>
      <c r="EU88" s="27"/>
      <c r="EV88" s="27"/>
      <c r="EW88" s="27"/>
      <c r="EX88" s="27"/>
      <c r="EY88" s="27"/>
      <c r="EZ88" s="27"/>
      <c r="FA88" s="27"/>
      <c r="FB88" s="27"/>
      <c r="FC88" s="27"/>
      <c r="FD88" s="27"/>
      <c r="FE88" s="27"/>
      <c r="FF88" s="27"/>
      <c r="FG88" s="27"/>
      <c r="FH88" s="27"/>
      <c r="FI88" s="27"/>
      <c r="FJ88" s="27"/>
      <c r="FK88" s="27"/>
      <c r="FL88" s="27"/>
      <c r="FM88" s="27"/>
      <c r="FN88" s="27"/>
      <c r="FO88" s="27"/>
      <c r="FP88" s="27"/>
      <c r="FQ88" s="27"/>
      <c r="FR88" s="27"/>
      <c r="FS88" s="27"/>
      <c r="FT88" s="27"/>
      <c r="FU88" s="27"/>
      <c r="FV88" s="27"/>
      <c r="FW88" s="27"/>
      <c r="FX88" s="27"/>
      <c r="FY88" s="27"/>
      <c r="FZ88" s="27"/>
      <c r="GA88" s="27"/>
      <c r="GB88" s="27"/>
      <c r="GC88" s="27"/>
      <c r="GD88" s="27"/>
      <c r="GE88" s="27"/>
      <c r="GF88" s="27"/>
      <c r="GG88" s="27"/>
      <c r="GH88" s="27"/>
      <c r="GI88" s="27"/>
      <c r="GJ88" s="27"/>
      <c r="GK88" s="27"/>
      <c r="GL88" s="27"/>
      <c r="GM88" s="27"/>
      <c r="GN88" s="27"/>
      <c r="GO88" s="27"/>
      <c r="GP88" s="27"/>
      <c r="GQ88" s="27"/>
      <c r="GR88" s="27"/>
      <c r="GS88" s="27"/>
      <c r="GT88" s="27"/>
      <c r="GU88" s="27"/>
      <c r="GV88" s="27"/>
      <c r="GW88" s="27"/>
      <c r="GX88" s="27"/>
      <c r="GY88" s="27"/>
      <c r="GZ88" s="27"/>
      <c r="HA88" s="27"/>
      <c r="HB88" s="27"/>
      <c r="HC88" s="27"/>
      <c r="HD88" s="27"/>
      <c r="HE88" s="27"/>
      <c r="HF88" s="27"/>
      <c r="HG88" s="27"/>
      <c r="HH88" s="27"/>
      <c r="HI88" s="27"/>
      <c r="HJ88" s="27"/>
      <c r="HK88" s="27"/>
      <c r="HL88" s="27"/>
      <c r="HM88" s="27"/>
      <c r="HN88" s="27"/>
      <c r="HO88" s="27"/>
      <c r="HP88" s="27"/>
      <c r="HQ88" s="27"/>
      <c r="HR88" s="27"/>
      <c r="HS88" s="27"/>
      <c r="HT88" s="27"/>
      <c r="HU88" s="27"/>
      <c r="HV88" s="27"/>
      <c r="HW88" s="27"/>
      <c r="HX88" s="27"/>
      <c r="HY88" s="27"/>
      <c r="HZ88" s="27"/>
      <c r="IA88" s="27"/>
      <c r="IB88" s="27"/>
      <c r="IC88" s="27"/>
      <c r="ID88" s="27"/>
      <c r="IE88" s="27"/>
      <c r="IF88" s="27"/>
      <c r="IG88" s="27"/>
      <c r="IH88" s="27"/>
      <c r="II88" s="27"/>
      <c r="IJ88" s="27"/>
      <c r="IK88" s="27"/>
      <c r="IL88" s="27"/>
      <c r="IM88" s="27"/>
      <c r="IN88" s="27"/>
      <c r="IO88" s="27"/>
      <c r="IP88" s="27"/>
      <c r="IQ88" s="27"/>
      <c r="IR88" s="27"/>
      <c r="IS88" s="27"/>
      <c r="IT88" s="27"/>
      <c r="IU88" s="27"/>
    </row>
    <row r="89" spans="1:255" s="26" customFormat="1">
      <c r="A89" s="27"/>
      <c r="B89" s="7" t="s">
        <v>106</v>
      </c>
      <c r="C89" s="56" t="s">
        <v>532</v>
      </c>
      <c r="D89" s="36">
        <v>4.4699999999999997E-2</v>
      </c>
      <c r="E89" s="34" t="s">
        <v>109</v>
      </c>
      <c r="F89" s="27"/>
      <c r="G89" s="349"/>
      <c r="H89" s="48" t="s">
        <v>609</v>
      </c>
      <c r="I89" s="43">
        <v>2.27</v>
      </c>
      <c r="J89" s="38" t="s">
        <v>46</v>
      </c>
      <c r="K89" s="51"/>
      <c r="L89" s="51"/>
      <c r="M89" s="51"/>
      <c r="N89" s="51"/>
      <c r="S89" s="25"/>
      <c r="X89" s="25"/>
      <c r="AR89" s="25"/>
      <c r="AW89" s="25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27"/>
      <c r="CG89" s="27"/>
      <c r="CH89" s="27"/>
      <c r="CI89" s="27"/>
      <c r="CJ89" s="27"/>
      <c r="CK89" s="27"/>
      <c r="CL89" s="27"/>
      <c r="CM89" s="27"/>
      <c r="CN89" s="27"/>
      <c r="CO89" s="27"/>
      <c r="CP89" s="27"/>
      <c r="CQ89" s="27"/>
      <c r="CR89" s="27"/>
      <c r="CS89" s="27"/>
      <c r="CT89" s="27"/>
      <c r="CU89" s="27"/>
      <c r="CV89" s="27"/>
      <c r="CW89" s="27"/>
      <c r="CX89" s="27"/>
      <c r="CY89" s="27"/>
      <c r="CZ89" s="27"/>
      <c r="DA89" s="27"/>
      <c r="DB89" s="27"/>
      <c r="DC89" s="27"/>
      <c r="DD89" s="27"/>
      <c r="DE89" s="27"/>
      <c r="DF89" s="27"/>
      <c r="DG89" s="27"/>
      <c r="DH89" s="27"/>
      <c r="DI89" s="27"/>
      <c r="DJ89" s="27"/>
      <c r="DK89" s="27"/>
      <c r="DL89" s="27"/>
      <c r="DM89" s="27"/>
      <c r="DN89" s="27"/>
      <c r="DO89" s="27"/>
      <c r="DP89" s="27"/>
      <c r="DQ89" s="27"/>
      <c r="DR89" s="27"/>
      <c r="DS89" s="27"/>
      <c r="DT89" s="27"/>
      <c r="DU89" s="27"/>
      <c r="DV89" s="27"/>
      <c r="DW89" s="27"/>
      <c r="DX89" s="27"/>
      <c r="DY89" s="27"/>
      <c r="DZ89" s="27"/>
      <c r="EA89" s="27"/>
      <c r="EB89" s="27"/>
      <c r="EC89" s="27"/>
      <c r="ED89" s="27"/>
      <c r="EE89" s="27"/>
      <c r="EF89" s="27"/>
      <c r="EG89" s="27"/>
      <c r="EH89" s="27"/>
      <c r="EI89" s="27"/>
      <c r="EJ89" s="27"/>
      <c r="EK89" s="27"/>
      <c r="EL89" s="27"/>
      <c r="EM89" s="27"/>
      <c r="EN89" s="27"/>
      <c r="EO89" s="27"/>
      <c r="EP89" s="27"/>
      <c r="EQ89" s="27"/>
      <c r="ER89" s="27"/>
      <c r="ES89" s="27"/>
      <c r="ET89" s="27"/>
      <c r="EU89" s="27"/>
      <c r="EV89" s="27"/>
      <c r="EW89" s="27"/>
      <c r="EX89" s="27"/>
      <c r="EY89" s="27"/>
      <c r="EZ89" s="27"/>
      <c r="FA89" s="27"/>
      <c r="FB89" s="27"/>
      <c r="FC89" s="27"/>
      <c r="FD89" s="27"/>
      <c r="FE89" s="27"/>
      <c r="FF89" s="27"/>
      <c r="FG89" s="27"/>
      <c r="FH89" s="27"/>
      <c r="FI89" s="27"/>
      <c r="FJ89" s="27"/>
      <c r="FK89" s="27"/>
      <c r="FL89" s="27"/>
      <c r="FM89" s="27"/>
      <c r="FN89" s="27"/>
      <c r="FO89" s="27"/>
      <c r="FP89" s="27"/>
      <c r="FQ89" s="27"/>
      <c r="FR89" s="27"/>
      <c r="FS89" s="27"/>
      <c r="FT89" s="27"/>
      <c r="FU89" s="27"/>
      <c r="FV89" s="27"/>
      <c r="FW89" s="27"/>
      <c r="FX89" s="27"/>
      <c r="FY89" s="27"/>
      <c r="FZ89" s="27"/>
      <c r="GA89" s="27"/>
      <c r="GB89" s="27"/>
      <c r="GC89" s="27"/>
      <c r="GD89" s="27"/>
      <c r="GE89" s="27"/>
      <c r="GF89" s="27"/>
      <c r="GG89" s="27"/>
      <c r="GH89" s="27"/>
      <c r="GI89" s="27"/>
      <c r="GJ89" s="27"/>
      <c r="GK89" s="27"/>
      <c r="GL89" s="27"/>
      <c r="GM89" s="27"/>
      <c r="GN89" s="27"/>
      <c r="GO89" s="27"/>
      <c r="GP89" s="27"/>
      <c r="GQ89" s="27"/>
      <c r="GR89" s="27"/>
      <c r="GS89" s="27"/>
      <c r="GT89" s="27"/>
      <c r="GU89" s="27"/>
      <c r="GV89" s="27"/>
      <c r="GW89" s="27"/>
      <c r="GX89" s="27"/>
      <c r="GY89" s="27"/>
      <c r="GZ89" s="27"/>
      <c r="HA89" s="27"/>
      <c r="HB89" s="27"/>
      <c r="HC89" s="27"/>
      <c r="HD89" s="27"/>
      <c r="HE89" s="27"/>
      <c r="HF89" s="27"/>
      <c r="HG89" s="27"/>
      <c r="HH89" s="27"/>
      <c r="HI89" s="27"/>
      <c r="HJ89" s="27"/>
      <c r="HK89" s="27"/>
      <c r="HL89" s="27"/>
      <c r="HM89" s="27"/>
      <c r="HN89" s="27"/>
      <c r="HO89" s="27"/>
      <c r="HP89" s="27"/>
      <c r="HQ89" s="27"/>
      <c r="HR89" s="27"/>
      <c r="HS89" s="27"/>
      <c r="HT89" s="27"/>
      <c r="HU89" s="27"/>
      <c r="HV89" s="27"/>
      <c r="HW89" s="27"/>
      <c r="HX89" s="27"/>
      <c r="HY89" s="27"/>
      <c r="HZ89" s="27"/>
      <c r="IA89" s="27"/>
      <c r="IB89" s="27"/>
      <c r="IC89" s="27"/>
      <c r="ID89" s="27"/>
      <c r="IE89" s="27"/>
      <c r="IF89" s="27"/>
      <c r="IG89" s="27"/>
      <c r="IH89" s="27"/>
      <c r="II89" s="27"/>
      <c r="IJ89" s="27"/>
      <c r="IK89" s="27"/>
      <c r="IL89" s="27"/>
      <c r="IM89" s="27"/>
      <c r="IN89" s="27"/>
      <c r="IO89" s="27"/>
      <c r="IP89" s="27"/>
      <c r="IQ89" s="27"/>
      <c r="IR89" s="27"/>
      <c r="IS89" s="27"/>
      <c r="IT89" s="27"/>
      <c r="IU89" s="27"/>
    </row>
    <row r="90" spans="1:255" s="26" customFormat="1">
      <c r="A90" s="27"/>
      <c r="B90" s="7" t="s">
        <v>106</v>
      </c>
      <c r="C90" s="56" t="s">
        <v>533</v>
      </c>
      <c r="D90" s="36">
        <v>230</v>
      </c>
      <c r="E90" s="34" t="s">
        <v>44</v>
      </c>
      <c r="F90" s="27"/>
      <c r="G90" s="349" t="s">
        <v>110</v>
      </c>
      <c r="H90" s="48" t="s">
        <v>602</v>
      </c>
      <c r="I90" s="43">
        <v>2.27</v>
      </c>
      <c r="J90" s="38" t="s">
        <v>46</v>
      </c>
      <c r="K90" s="51"/>
      <c r="L90" s="51"/>
      <c r="M90" s="51"/>
      <c r="N90" s="51"/>
      <c r="S90" s="25"/>
      <c r="X90" s="25"/>
      <c r="AR90" s="25"/>
      <c r="AW90" s="25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/>
      <c r="CI90" s="27"/>
      <c r="CJ90" s="27"/>
      <c r="CK90" s="27"/>
      <c r="CL90" s="27"/>
      <c r="CM90" s="27"/>
      <c r="CN90" s="27"/>
      <c r="CO90" s="27"/>
      <c r="CP90" s="27"/>
      <c r="CQ90" s="27"/>
      <c r="CR90" s="27"/>
      <c r="CS90" s="27"/>
      <c r="CT90" s="27"/>
      <c r="CU90" s="27"/>
      <c r="CV90" s="27"/>
      <c r="CW90" s="27"/>
      <c r="CX90" s="27"/>
      <c r="CY90" s="27"/>
      <c r="CZ90" s="27"/>
      <c r="DA90" s="27"/>
      <c r="DB90" s="27"/>
      <c r="DC90" s="27"/>
      <c r="DD90" s="27"/>
      <c r="DE90" s="27"/>
      <c r="DF90" s="27"/>
      <c r="DG90" s="27"/>
      <c r="DH90" s="27"/>
      <c r="DI90" s="27"/>
      <c r="DJ90" s="27"/>
      <c r="DK90" s="27"/>
      <c r="DL90" s="27"/>
      <c r="DM90" s="27"/>
      <c r="DN90" s="27"/>
      <c r="DO90" s="27"/>
      <c r="DP90" s="27"/>
      <c r="DQ90" s="27"/>
      <c r="DR90" s="27"/>
      <c r="DS90" s="27"/>
      <c r="DT90" s="27"/>
      <c r="DU90" s="27"/>
      <c r="DV90" s="27"/>
      <c r="DW90" s="27"/>
      <c r="DX90" s="27"/>
      <c r="DY90" s="27"/>
      <c r="DZ90" s="27"/>
      <c r="EA90" s="27"/>
      <c r="EB90" s="27"/>
      <c r="EC90" s="27"/>
      <c r="ED90" s="27"/>
      <c r="EE90" s="27"/>
      <c r="EF90" s="27"/>
      <c r="EG90" s="27"/>
      <c r="EH90" s="27"/>
      <c r="EI90" s="27"/>
      <c r="EJ90" s="27"/>
      <c r="EK90" s="27"/>
      <c r="EL90" s="27"/>
      <c r="EM90" s="27"/>
      <c r="EN90" s="27"/>
      <c r="EO90" s="27"/>
      <c r="EP90" s="27"/>
      <c r="EQ90" s="27"/>
      <c r="ER90" s="27"/>
      <c r="ES90" s="27"/>
      <c r="ET90" s="27"/>
      <c r="EU90" s="27"/>
      <c r="EV90" s="27"/>
      <c r="EW90" s="27"/>
      <c r="EX90" s="27"/>
      <c r="EY90" s="27"/>
      <c r="EZ90" s="27"/>
      <c r="FA90" s="27"/>
      <c r="FB90" s="27"/>
      <c r="FC90" s="27"/>
      <c r="FD90" s="27"/>
      <c r="FE90" s="27"/>
      <c r="FF90" s="27"/>
      <c r="FG90" s="27"/>
      <c r="FH90" s="27"/>
      <c r="FI90" s="27"/>
      <c r="FJ90" s="27"/>
      <c r="FK90" s="27"/>
      <c r="FL90" s="27"/>
      <c r="FM90" s="27"/>
      <c r="FN90" s="27"/>
      <c r="FO90" s="27"/>
      <c r="FP90" s="27"/>
      <c r="FQ90" s="27"/>
      <c r="FR90" s="27"/>
      <c r="FS90" s="27"/>
      <c r="FT90" s="27"/>
      <c r="FU90" s="27"/>
      <c r="FV90" s="27"/>
      <c r="FW90" s="27"/>
      <c r="FX90" s="27"/>
      <c r="FY90" s="27"/>
      <c r="FZ90" s="27"/>
      <c r="GA90" s="27"/>
      <c r="GB90" s="27"/>
      <c r="GC90" s="27"/>
      <c r="GD90" s="27"/>
      <c r="GE90" s="27"/>
      <c r="GF90" s="27"/>
      <c r="GG90" s="27"/>
      <c r="GH90" s="27"/>
      <c r="GI90" s="27"/>
      <c r="GJ90" s="27"/>
      <c r="GK90" s="27"/>
      <c r="GL90" s="27"/>
      <c r="GM90" s="27"/>
      <c r="GN90" s="27"/>
      <c r="GO90" s="27"/>
      <c r="GP90" s="27"/>
      <c r="GQ90" s="27"/>
      <c r="GR90" s="27"/>
      <c r="GS90" s="27"/>
      <c r="GT90" s="27"/>
      <c r="GU90" s="27"/>
      <c r="GV90" s="27"/>
      <c r="GW90" s="27"/>
      <c r="GX90" s="27"/>
      <c r="GY90" s="27"/>
      <c r="GZ90" s="27"/>
      <c r="HA90" s="27"/>
      <c r="HB90" s="27"/>
      <c r="HC90" s="27"/>
      <c r="HD90" s="27"/>
      <c r="HE90" s="27"/>
      <c r="HF90" s="27"/>
      <c r="HG90" s="27"/>
      <c r="HH90" s="27"/>
      <c r="HI90" s="27"/>
      <c r="HJ90" s="27"/>
      <c r="HK90" s="27"/>
      <c r="HL90" s="27"/>
      <c r="HM90" s="27"/>
      <c r="HN90" s="27"/>
      <c r="HO90" s="27"/>
      <c r="HP90" s="27"/>
      <c r="HQ90" s="27"/>
      <c r="HR90" s="27"/>
      <c r="HS90" s="27"/>
      <c r="HT90" s="27"/>
      <c r="HU90" s="27"/>
      <c r="HV90" s="27"/>
      <c r="HW90" s="27"/>
      <c r="HX90" s="27"/>
      <c r="HY90" s="27"/>
      <c r="HZ90" s="27"/>
      <c r="IA90" s="27"/>
      <c r="IB90" s="27"/>
      <c r="IC90" s="27"/>
      <c r="ID90" s="27"/>
      <c r="IE90" s="27"/>
      <c r="IF90" s="27"/>
      <c r="IG90" s="27"/>
      <c r="IH90" s="27"/>
      <c r="II90" s="27"/>
      <c r="IJ90" s="27"/>
      <c r="IK90" s="27"/>
      <c r="IL90" s="27"/>
      <c r="IM90" s="27"/>
      <c r="IN90" s="27"/>
      <c r="IO90" s="27"/>
      <c r="IP90" s="27"/>
      <c r="IQ90" s="27"/>
      <c r="IR90" s="27"/>
      <c r="IS90" s="27"/>
      <c r="IT90" s="27"/>
      <c r="IU90" s="27"/>
    </row>
    <row r="91" spans="1:255" s="26" customFormat="1">
      <c r="A91" s="27"/>
      <c r="B91" s="7" t="s">
        <v>106</v>
      </c>
      <c r="C91" s="56" t="s">
        <v>534</v>
      </c>
      <c r="D91" s="36">
        <v>5.43</v>
      </c>
      <c r="E91" s="34" t="s">
        <v>44</v>
      </c>
      <c r="F91" s="27"/>
      <c r="G91" s="349"/>
      <c r="H91" s="48" t="s">
        <v>601</v>
      </c>
      <c r="I91" s="43">
        <v>3.26</v>
      </c>
      <c r="J91" s="38" t="s">
        <v>69</v>
      </c>
      <c r="K91" s="51"/>
      <c r="L91" s="51"/>
      <c r="M91" s="51"/>
      <c r="N91" s="51"/>
      <c r="S91" s="25"/>
      <c r="X91" s="25"/>
      <c r="AR91" s="25"/>
      <c r="AW91" s="25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  <c r="BS91" s="27"/>
      <c r="BT91" s="27"/>
      <c r="BU91" s="27"/>
      <c r="BV91" s="27"/>
      <c r="BW91" s="27"/>
      <c r="BX91" s="27"/>
      <c r="BY91" s="27"/>
      <c r="BZ91" s="27"/>
      <c r="CA91" s="27"/>
      <c r="CB91" s="27"/>
      <c r="CC91" s="27"/>
      <c r="CD91" s="27"/>
      <c r="CE91" s="27"/>
      <c r="CF91" s="27"/>
      <c r="CG91" s="27"/>
      <c r="CH91" s="27"/>
      <c r="CI91" s="27"/>
      <c r="CJ91" s="27"/>
      <c r="CK91" s="27"/>
      <c r="CL91" s="27"/>
      <c r="CM91" s="27"/>
      <c r="CN91" s="27"/>
      <c r="CO91" s="27"/>
      <c r="CP91" s="27"/>
      <c r="CQ91" s="27"/>
      <c r="CR91" s="27"/>
      <c r="CS91" s="27"/>
      <c r="CT91" s="27"/>
      <c r="CU91" s="27"/>
      <c r="CV91" s="27"/>
      <c r="CW91" s="27"/>
      <c r="CX91" s="27"/>
      <c r="CY91" s="27"/>
      <c r="CZ91" s="27"/>
      <c r="DA91" s="27"/>
      <c r="DB91" s="27"/>
      <c r="DC91" s="27"/>
      <c r="DD91" s="27"/>
      <c r="DE91" s="27"/>
      <c r="DF91" s="27"/>
      <c r="DG91" s="27"/>
      <c r="DH91" s="27"/>
      <c r="DI91" s="27"/>
      <c r="DJ91" s="27"/>
      <c r="DK91" s="27"/>
      <c r="DL91" s="27"/>
      <c r="DM91" s="27"/>
      <c r="DN91" s="27"/>
      <c r="DO91" s="27"/>
      <c r="DP91" s="27"/>
      <c r="DQ91" s="27"/>
      <c r="DR91" s="27"/>
      <c r="DS91" s="27"/>
      <c r="DT91" s="27"/>
      <c r="DU91" s="27"/>
      <c r="DV91" s="27"/>
      <c r="DW91" s="27"/>
      <c r="DX91" s="27"/>
      <c r="DY91" s="27"/>
      <c r="DZ91" s="27"/>
      <c r="EA91" s="27"/>
      <c r="EB91" s="27"/>
      <c r="EC91" s="27"/>
      <c r="ED91" s="27"/>
      <c r="EE91" s="27"/>
      <c r="EF91" s="27"/>
      <c r="EG91" s="27"/>
      <c r="EH91" s="27"/>
      <c r="EI91" s="27"/>
      <c r="EJ91" s="27"/>
      <c r="EK91" s="27"/>
      <c r="EL91" s="27"/>
      <c r="EM91" s="27"/>
      <c r="EN91" s="27"/>
      <c r="EO91" s="27"/>
      <c r="EP91" s="27"/>
      <c r="EQ91" s="27"/>
      <c r="ER91" s="27"/>
      <c r="ES91" s="27"/>
      <c r="ET91" s="27"/>
      <c r="EU91" s="27"/>
      <c r="EV91" s="27"/>
      <c r="EW91" s="27"/>
      <c r="EX91" s="27"/>
      <c r="EY91" s="27"/>
      <c r="EZ91" s="27"/>
      <c r="FA91" s="27"/>
      <c r="FB91" s="27"/>
      <c r="FC91" s="27"/>
      <c r="FD91" s="27"/>
      <c r="FE91" s="27"/>
      <c r="FF91" s="27"/>
      <c r="FG91" s="27"/>
      <c r="FH91" s="27"/>
      <c r="FI91" s="27"/>
      <c r="FJ91" s="27"/>
      <c r="FK91" s="27"/>
      <c r="FL91" s="27"/>
      <c r="FM91" s="27"/>
      <c r="FN91" s="27"/>
      <c r="FO91" s="27"/>
      <c r="FP91" s="27"/>
      <c r="FQ91" s="27"/>
      <c r="FR91" s="27"/>
      <c r="FS91" s="27"/>
      <c r="FT91" s="27"/>
      <c r="FU91" s="27"/>
      <c r="FV91" s="27"/>
      <c r="FW91" s="27"/>
      <c r="FX91" s="27"/>
      <c r="FY91" s="27"/>
      <c r="FZ91" s="27"/>
      <c r="GA91" s="27"/>
      <c r="GB91" s="27"/>
      <c r="GC91" s="27"/>
      <c r="GD91" s="27"/>
      <c r="GE91" s="27"/>
      <c r="GF91" s="27"/>
      <c r="GG91" s="27"/>
      <c r="GH91" s="27"/>
      <c r="GI91" s="27"/>
      <c r="GJ91" s="27"/>
      <c r="GK91" s="27"/>
      <c r="GL91" s="27"/>
      <c r="GM91" s="27"/>
      <c r="GN91" s="27"/>
      <c r="GO91" s="27"/>
      <c r="GP91" s="27"/>
      <c r="GQ91" s="27"/>
      <c r="GR91" s="27"/>
      <c r="GS91" s="27"/>
      <c r="GT91" s="27"/>
      <c r="GU91" s="27"/>
      <c r="GV91" s="27"/>
      <c r="GW91" s="27"/>
      <c r="GX91" s="27"/>
      <c r="GY91" s="27"/>
      <c r="GZ91" s="27"/>
      <c r="HA91" s="27"/>
      <c r="HB91" s="27"/>
      <c r="HC91" s="27"/>
      <c r="HD91" s="27"/>
      <c r="HE91" s="27"/>
      <c r="HF91" s="27"/>
      <c r="HG91" s="27"/>
      <c r="HH91" s="27"/>
      <c r="HI91" s="27"/>
      <c r="HJ91" s="27"/>
      <c r="HK91" s="27"/>
      <c r="HL91" s="27"/>
      <c r="HM91" s="27"/>
      <c r="HN91" s="27"/>
      <c r="HO91" s="27"/>
      <c r="HP91" s="27"/>
      <c r="HQ91" s="27"/>
      <c r="HR91" s="27"/>
      <c r="HS91" s="27"/>
      <c r="HT91" s="27"/>
      <c r="HU91" s="27"/>
      <c r="HV91" s="27"/>
      <c r="HW91" s="27"/>
      <c r="HX91" s="27"/>
      <c r="HY91" s="27"/>
      <c r="HZ91" s="27"/>
      <c r="IA91" s="27"/>
      <c r="IB91" s="27"/>
      <c r="IC91" s="27"/>
      <c r="ID91" s="27"/>
      <c r="IE91" s="27"/>
      <c r="IF91" s="27"/>
      <c r="IG91" s="27"/>
      <c r="IH91" s="27"/>
      <c r="II91" s="27"/>
      <c r="IJ91" s="27"/>
      <c r="IK91" s="27"/>
      <c r="IL91" s="27"/>
      <c r="IM91" s="27"/>
      <c r="IN91" s="27"/>
      <c r="IO91" s="27"/>
      <c r="IP91" s="27"/>
      <c r="IQ91" s="27"/>
      <c r="IR91" s="27"/>
      <c r="IS91" s="27"/>
      <c r="IT91" s="27"/>
      <c r="IU91" s="27"/>
    </row>
    <row r="92" spans="1:255" s="26" customFormat="1">
      <c r="A92" s="27"/>
      <c r="B92" s="7" t="s">
        <v>106</v>
      </c>
      <c r="C92" s="56" t="s">
        <v>535</v>
      </c>
      <c r="D92" s="36">
        <v>8.5699999999999998E-2</v>
      </c>
      <c r="E92" s="34" t="s">
        <v>109</v>
      </c>
      <c r="F92" s="27"/>
      <c r="G92" s="349" t="s">
        <v>111</v>
      </c>
      <c r="H92" s="48" t="s">
        <v>608</v>
      </c>
      <c r="I92" s="43">
        <v>3.26</v>
      </c>
      <c r="J92" s="38" t="s">
        <v>69</v>
      </c>
      <c r="K92" s="51"/>
      <c r="L92" s="51"/>
      <c r="M92" s="51"/>
      <c r="N92" s="51"/>
      <c r="S92" s="25"/>
      <c r="X92" s="25"/>
      <c r="AR92" s="25"/>
      <c r="AW92" s="25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  <c r="BZ92" s="27"/>
      <c r="CA92" s="27"/>
      <c r="CB92" s="27"/>
      <c r="CC92" s="27"/>
      <c r="CD92" s="27"/>
      <c r="CE92" s="27"/>
      <c r="CF92" s="27"/>
      <c r="CG92" s="27"/>
      <c r="CH92" s="27"/>
      <c r="CI92" s="27"/>
      <c r="CJ92" s="27"/>
      <c r="CK92" s="27"/>
      <c r="CL92" s="27"/>
      <c r="CM92" s="27"/>
      <c r="CN92" s="27"/>
      <c r="CO92" s="27"/>
      <c r="CP92" s="27"/>
      <c r="CQ92" s="27"/>
      <c r="CR92" s="27"/>
      <c r="CS92" s="27"/>
      <c r="CT92" s="27"/>
      <c r="CU92" s="27"/>
      <c r="CV92" s="27"/>
      <c r="CW92" s="27"/>
      <c r="CX92" s="27"/>
      <c r="CY92" s="27"/>
      <c r="CZ92" s="27"/>
      <c r="DA92" s="27"/>
      <c r="DB92" s="27"/>
      <c r="DC92" s="27"/>
      <c r="DD92" s="27"/>
      <c r="DE92" s="27"/>
      <c r="DF92" s="27"/>
      <c r="DG92" s="27"/>
      <c r="DH92" s="27"/>
      <c r="DI92" s="27"/>
      <c r="DJ92" s="27"/>
      <c r="DK92" s="27"/>
      <c r="DL92" s="27"/>
      <c r="DM92" s="27"/>
      <c r="DN92" s="27"/>
      <c r="DO92" s="27"/>
      <c r="DP92" s="27"/>
      <c r="DQ92" s="27"/>
      <c r="DR92" s="27"/>
      <c r="DS92" s="27"/>
      <c r="DT92" s="27"/>
      <c r="DU92" s="27"/>
      <c r="DV92" s="27"/>
      <c r="DW92" s="27"/>
      <c r="DX92" s="27"/>
      <c r="DY92" s="27"/>
      <c r="DZ92" s="27"/>
      <c r="EA92" s="27"/>
      <c r="EB92" s="27"/>
      <c r="EC92" s="27"/>
      <c r="ED92" s="27"/>
      <c r="EE92" s="27"/>
      <c r="EF92" s="27"/>
      <c r="EG92" s="27"/>
      <c r="EH92" s="27"/>
      <c r="EI92" s="27"/>
      <c r="EJ92" s="27"/>
      <c r="EK92" s="27"/>
      <c r="EL92" s="27"/>
      <c r="EM92" s="27"/>
      <c r="EN92" s="27"/>
      <c r="EO92" s="27"/>
      <c r="EP92" s="27"/>
      <c r="EQ92" s="27"/>
      <c r="ER92" s="27"/>
      <c r="ES92" s="27"/>
      <c r="ET92" s="27"/>
      <c r="EU92" s="27"/>
      <c r="EV92" s="27"/>
      <c r="EW92" s="27"/>
      <c r="EX92" s="27"/>
      <c r="EY92" s="27"/>
      <c r="EZ92" s="27"/>
      <c r="FA92" s="27"/>
      <c r="FB92" s="27"/>
      <c r="FC92" s="27"/>
      <c r="FD92" s="27"/>
      <c r="FE92" s="27"/>
      <c r="FF92" s="27"/>
      <c r="FG92" s="27"/>
      <c r="FH92" s="27"/>
      <c r="FI92" s="27"/>
      <c r="FJ92" s="27"/>
      <c r="FK92" s="27"/>
      <c r="FL92" s="27"/>
      <c r="FM92" s="27"/>
      <c r="FN92" s="27"/>
      <c r="FO92" s="27"/>
      <c r="FP92" s="27"/>
      <c r="FQ92" s="27"/>
      <c r="FR92" s="27"/>
      <c r="FS92" s="27"/>
      <c r="FT92" s="27"/>
      <c r="FU92" s="27"/>
      <c r="FV92" s="27"/>
      <c r="FW92" s="27"/>
      <c r="FX92" s="27"/>
      <c r="FY92" s="27"/>
      <c r="FZ92" s="27"/>
      <c r="GA92" s="27"/>
      <c r="GB92" s="27"/>
      <c r="GC92" s="27"/>
      <c r="GD92" s="27"/>
      <c r="GE92" s="27"/>
      <c r="GF92" s="27"/>
      <c r="GG92" s="27"/>
      <c r="GH92" s="27"/>
      <c r="GI92" s="27"/>
      <c r="GJ92" s="27"/>
      <c r="GK92" s="27"/>
      <c r="GL92" s="27"/>
      <c r="GM92" s="27"/>
      <c r="GN92" s="27"/>
      <c r="GO92" s="27"/>
      <c r="GP92" s="27"/>
      <c r="GQ92" s="27"/>
      <c r="GR92" s="27"/>
      <c r="GS92" s="27"/>
      <c r="GT92" s="27"/>
      <c r="GU92" s="27"/>
      <c r="GV92" s="27"/>
      <c r="GW92" s="27"/>
      <c r="GX92" s="27"/>
      <c r="GY92" s="27"/>
      <c r="GZ92" s="27"/>
      <c r="HA92" s="27"/>
      <c r="HB92" s="27"/>
      <c r="HC92" s="27"/>
      <c r="HD92" s="27"/>
      <c r="HE92" s="27"/>
      <c r="HF92" s="27"/>
      <c r="HG92" s="27"/>
      <c r="HH92" s="27"/>
      <c r="HI92" s="27"/>
      <c r="HJ92" s="27"/>
      <c r="HK92" s="27"/>
      <c r="HL92" s="27"/>
      <c r="HM92" s="27"/>
      <c r="HN92" s="27"/>
      <c r="HO92" s="27"/>
      <c r="HP92" s="27"/>
      <c r="HQ92" s="27"/>
      <c r="HR92" s="27"/>
      <c r="HS92" s="27"/>
      <c r="HT92" s="27"/>
      <c r="HU92" s="27"/>
      <c r="HV92" s="27"/>
      <c r="HW92" s="27"/>
      <c r="HX92" s="27"/>
      <c r="HY92" s="27"/>
      <c r="HZ92" s="27"/>
      <c r="IA92" s="27"/>
      <c r="IB92" s="27"/>
      <c r="IC92" s="27"/>
      <c r="ID92" s="27"/>
      <c r="IE92" s="27"/>
      <c r="IF92" s="27"/>
      <c r="IG92" s="27"/>
      <c r="IH92" s="27"/>
      <c r="II92" s="27"/>
      <c r="IJ92" s="27"/>
      <c r="IK92" s="27"/>
      <c r="IL92" s="27"/>
      <c r="IM92" s="27"/>
      <c r="IN92" s="27"/>
      <c r="IO92" s="27"/>
      <c r="IP92" s="27"/>
      <c r="IQ92" s="27"/>
      <c r="IR92" s="27"/>
      <c r="IS92" s="27"/>
      <c r="IT92" s="27"/>
      <c r="IU92" s="27"/>
    </row>
    <row r="93" spans="1:255" s="26" customFormat="1">
      <c r="A93" s="27"/>
      <c r="B93" s="7" t="s">
        <v>106</v>
      </c>
      <c r="C93" s="56" t="s">
        <v>536</v>
      </c>
      <c r="D93" s="36">
        <v>5.1799999999999999E-2</v>
      </c>
      <c r="E93" s="34" t="s">
        <v>109</v>
      </c>
      <c r="F93" s="27"/>
      <c r="G93" s="349"/>
      <c r="H93" s="48" t="s">
        <v>596</v>
      </c>
      <c r="I93" s="43">
        <v>2.46</v>
      </c>
      <c r="J93" s="38" t="s">
        <v>46</v>
      </c>
      <c r="K93" s="51"/>
      <c r="L93" s="51"/>
      <c r="M93" s="51"/>
      <c r="N93" s="51"/>
      <c r="S93" s="25"/>
      <c r="X93" s="25"/>
      <c r="AR93" s="25"/>
      <c r="AW93" s="25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27"/>
      <c r="CJ93" s="27"/>
      <c r="CK93" s="27"/>
      <c r="CL93" s="27"/>
      <c r="CM93" s="27"/>
      <c r="CN93" s="27"/>
      <c r="CO93" s="27"/>
      <c r="CP93" s="27"/>
      <c r="CQ93" s="27"/>
      <c r="CR93" s="27"/>
      <c r="CS93" s="27"/>
      <c r="CT93" s="27"/>
      <c r="CU93" s="27"/>
      <c r="CV93" s="27"/>
      <c r="CW93" s="27"/>
      <c r="CX93" s="27"/>
      <c r="CY93" s="27"/>
      <c r="CZ93" s="27"/>
      <c r="DA93" s="27"/>
      <c r="DB93" s="27"/>
      <c r="DC93" s="27"/>
      <c r="DD93" s="27"/>
      <c r="DE93" s="27"/>
      <c r="DF93" s="27"/>
      <c r="DG93" s="27"/>
      <c r="DH93" s="27"/>
      <c r="DI93" s="27"/>
      <c r="DJ93" s="27"/>
      <c r="DK93" s="27"/>
      <c r="DL93" s="27"/>
      <c r="DM93" s="27"/>
      <c r="DN93" s="27"/>
      <c r="DO93" s="27"/>
      <c r="DP93" s="27"/>
      <c r="DQ93" s="27"/>
      <c r="DR93" s="27"/>
      <c r="DS93" s="27"/>
      <c r="DT93" s="27"/>
      <c r="DU93" s="27"/>
      <c r="DV93" s="27"/>
      <c r="DW93" s="27"/>
      <c r="DX93" s="27"/>
      <c r="DY93" s="27"/>
      <c r="DZ93" s="27"/>
      <c r="EA93" s="27"/>
      <c r="EB93" s="27"/>
      <c r="EC93" s="27"/>
      <c r="ED93" s="27"/>
      <c r="EE93" s="27"/>
      <c r="EF93" s="27"/>
      <c r="EG93" s="27"/>
      <c r="EH93" s="27"/>
      <c r="EI93" s="27"/>
      <c r="EJ93" s="27"/>
      <c r="EK93" s="27"/>
      <c r="EL93" s="27"/>
      <c r="EM93" s="27"/>
      <c r="EN93" s="27"/>
      <c r="EO93" s="27"/>
      <c r="EP93" s="27"/>
      <c r="EQ93" s="27"/>
      <c r="ER93" s="27"/>
      <c r="ES93" s="27"/>
      <c r="ET93" s="27"/>
      <c r="EU93" s="27"/>
      <c r="EV93" s="27"/>
      <c r="EW93" s="27"/>
      <c r="EX93" s="27"/>
      <c r="EY93" s="27"/>
      <c r="EZ93" s="27"/>
      <c r="FA93" s="27"/>
      <c r="FB93" s="27"/>
      <c r="FC93" s="27"/>
      <c r="FD93" s="27"/>
      <c r="FE93" s="27"/>
      <c r="FF93" s="27"/>
      <c r="FG93" s="27"/>
      <c r="FH93" s="27"/>
      <c r="FI93" s="27"/>
      <c r="FJ93" s="27"/>
      <c r="FK93" s="27"/>
      <c r="FL93" s="27"/>
      <c r="FM93" s="27"/>
      <c r="FN93" s="27"/>
      <c r="FO93" s="27"/>
      <c r="FP93" s="27"/>
      <c r="FQ93" s="27"/>
      <c r="FR93" s="27"/>
      <c r="FS93" s="27"/>
      <c r="FT93" s="27"/>
      <c r="FU93" s="27"/>
      <c r="FV93" s="27"/>
      <c r="FW93" s="27"/>
      <c r="FX93" s="27"/>
      <c r="FY93" s="27"/>
      <c r="FZ93" s="27"/>
      <c r="GA93" s="27"/>
      <c r="GB93" s="27"/>
      <c r="GC93" s="27"/>
      <c r="GD93" s="27"/>
      <c r="GE93" s="27"/>
      <c r="GF93" s="27"/>
      <c r="GG93" s="27"/>
      <c r="GH93" s="27"/>
      <c r="GI93" s="27"/>
      <c r="GJ93" s="27"/>
      <c r="GK93" s="27"/>
      <c r="GL93" s="27"/>
      <c r="GM93" s="27"/>
      <c r="GN93" s="27"/>
      <c r="GO93" s="27"/>
      <c r="GP93" s="27"/>
      <c r="GQ93" s="27"/>
      <c r="GR93" s="27"/>
      <c r="GS93" s="27"/>
      <c r="GT93" s="27"/>
      <c r="GU93" s="27"/>
      <c r="GV93" s="27"/>
      <c r="GW93" s="27"/>
      <c r="GX93" s="27"/>
      <c r="GY93" s="27"/>
      <c r="GZ93" s="27"/>
      <c r="HA93" s="27"/>
      <c r="HB93" s="27"/>
      <c r="HC93" s="27"/>
      <c r="HD93" s="27"/>
      <c r="HE93" s="27"/>
      <c r="HF93" s="27"/>
      <c r="HG93" s="27"/>
      <c r="HH93" s="27"/>
      <c r="HI93" s="27"/>
      <c r="HJ93" s="27"/>
      <c r="HK93" s="27"/>
      <c r="HL93" s="27"/>
      <c r="HM93" s="27"/>
      <c r="HN93" s="27"/>
      <c r="HO93" s="27"/>
      <c r="HP93" s="27"/>
      <c r="HQ93" s="27"/>
      <c r="HR93" s="27"/>
      <c r="HS93" s="27"/>
      <c r="HT93" s="27"/>
      <c r="HU93" s="27"/>
      <c r="HV93" s="27"/>
      <c r="HW93" s="27"/>
      <c r="HX93" s="27"/>
      <c r="HY93" s="27"/>
      <c r="HZ93" s="27"/>
      <c r="IA93" s="27"/>
      <c r="IB93" s="27"/>
      <c r="IC93" s="27"/>
      <c r="ID93" s="27"/>
      <c r="IE93" s="27"/>
      <c r="IF93" s="27"/>
      <c r="IG93" s="27"/>
      <c r="IH93" s="27"/>
      <c r="II93" s="27"/>
      <c r="IJ93" s="27"/>
      <c r="IK93" s="27"/>
      <c r="IL93" s="27"/>
      <c r="IM93" s="27"/>
      <c r="IN93" s="27"/>
      <c r="IO93" s="27"/>
      <c r="IP93" s="27"/>
      <c r="IQ93" s="27"/>
      <c r="IR93" s="27"/>
      <c r="IS93" s="27"/>
      <c r="IT93" s="27"/>
      <c r="IU93" s="27"/>
    </row>
    <row r="94" spans="1:255" s="26" customFormat="1">
      <c r="A94" s="27"/>
      <c r="B94" s="7" t="s">
        <v>106</v>
      </c>
      <c r="C94" s="56" t="s">
        <v>537</v>
      </c>
      <c r="D94" s="36">
        <v>14.8</v>
      </c>
      <c r="E94" s="34" t="s">
        <v>44</v>
      </c>
      <c r="F94" s="27"/>
      <c r="G94" s="349" t="s">
        <v>112</v>
      </c>
      <c r="H94" s="48" t="s">
        <v>597</v>
      </c>
      <c r="I94" s="43">
        <v>2.46</v>
      </c>
      <c r="J94" s="38" t="s">
        <v>46</v>
      </c>
      <c r="K94" s="51"/>
      <c r="L94" s="51"/>
      <c r="M94" s="51"/>
      <c r="N94" s="51"/>
      <c r="S94" s="25"/>
      <c r="X94" s="25"/>
      <c r="AR94" s="25"/>
      <c r="AW94" s="25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27"/>
      <c r="BR94" s="27"/>
      <c r="BS94" s="27"/>
      <c r="BT94" s="27"/>
      <c r="BU94" s="27"/>
      <c r="BV94" s="27"/>
      <c r="BW94" s="27"/>
      <c r="BX94" s="27"/>
      <c r="BY94" s="27"/>
      <c r="BZ94" s="27"/>
      <c r="CA94" s="27"/>
      <c r="CB94" s="27"/>
      <c r="CC94" s="27"/>
      <c r="CD94" s="27"/>
      <c r="CE94" s="27"/>
      <c r="CF94" s="27"/>
      <c r="CG94" s="27"/>
      <c r="CH94" s="27"/>
      <c r="CI94" s="27"/>
      <c r="CJ94" s="27"/>
      <c r="CK94" s="27"/>
      <c r="CL94" s="27"/>
      <c r="CM94" s="27"/>
      <c r="CN94" s="27"/>
      <c r="CO94" s="27"/>
      <c r="CP94" s="27"/>
      <c r="CQ94" s="27"/>
      <c r="CR94" s="27"/>
      <c r="CS94" s="27"/>
      <c r="CT94" s="27"/>
      <c r="CU94" s="27"/>
      <c r="CV94" s="27"/>
      <c r="CW94" s="27"/>
      <c r="CX94" s="27"/>
      <c r="CY94" s="27"/>
      <c r="CZ94" s="27"/>
      <c r="DA94" s="27"/>
      <c r="DB94" s="27"/>
      <c r="DC94" s="27"/>
      <c r="DD94" s="27"/>
      <c r="DE94" s="27"/>
      <c r="DF94" s="27"/>
      <c r="DG94" s="27"/>
      <c r="DH94" s="27"/>
      <c r="DI94" s="27"/>
      <c r="DJ94" s="27"/>
      <c r="DK94" s="27"/>
      <c r="DL94" s="27"/>
      <c r="DM94" s="27"/>
      <c r="DN94" s="27"/>
      <c r="DO94" s="27"/>
      <c r="DP94" s="27"/>
      <c r="DQ94" s="27"/>
      <c r="DR94" s="27"/>
      <c r="DS94" s="27"/>
      <c r="DT94" s="27"/>
      <c r="DU94" s="27"/>
      <c r="DV94" s="27"/>
      <c r="DW94" s="27"/>
      <c r="DX94" s="27"/>
      <c r="DY94" s="27"/>
      <c r="DZ94" s="27"/>
      <c r="EA94" s="27"/>
      <c r="EB94" s="27"/>
      <c r="EC94" s="27"/>
      <c r="ED94" s="27"/>
      <c r="EE94" s="27"/>
      <c r="EF94" s="27"/>
      <c r="EG94" s="27"/>
      <c r="EH94" s="27"/>
      <c r="EI94" s="27"/>
      <c r="EJ94" s="27"/>
      <c r="EK94" s="27"/>
      <c r="EL94" s="27"/>
      <c r="EM94" s="27"/>
      <c r="EN94" s="27"/>
      <c r="EO94" s="27"/>
      <c r="EP94" s="27"/>
      <c r="EQ94" s="27"/>
      <c r="ER94" s="27"/>
      <c r="ES94" s="27"/>
      <c r="ET94" s="27"/>
      <c r="EU94" s="27"/>
      <c r="EV94" s="27"/>
      <c r="EW94" s="27"/>
      <c r="EX94" s="27"/>
      <c r="EY94" s="27"/>
      <c r="EZ94" s="27"/>
      <c r="FA94" s="27"/>
      <c r="FB94" s="27"/>
      <c r="FC94" s="27"/>
      <c r="FD94" s="27"/>
      <c r="FE94" s="27"/>
      <c r="FF94" s="27"/>
      <c r="FG94" s="27"/>
      <c r="FH94" s="27"/>
      <c r="FI94" s="27"/>
      <c r="FJ94" s="27"/>
      <c r="FK94" s="27"/>
      <c r="FL94" s="27"/>
      <c r="FM94" s="27"/>
      <c r="FN94" s="27"/>
      <c r="FO94" s="27"/>
      <c r="FP94" s="27"/>
      <c r="FQ94" s="27"/>
      <c r="FR94" s="27"/>
      <c r="FS94" s="27"/>
      <c r="FT94" s="27"/>
      <c r="FU94" s="27"/>
      <c r="FV94" s="27"/>
      <c r="FW94" s="27"/>
      <c r="FX94" s="27"/>
      <c r="FY94" s="27"/>
      <c r="FZ94" s="27"/>
      <c r="GA94" s="27"/>
      <c r="GB94" s="27"/>
      <c r="GC94" s="27"/>
      <c r="GD94" s="27"/>
      <c r="GE94" s="27"/>
      <c r="GF94" s="27"/>
      <c r="GG94" s="27"/>
      <c r="GH94" s="27"/>
      <c r="GI94" s="27"/>
      <c r="GJ94" s="27"/>
      <c r="GK94" s="27"/>
      <c r="GL94" s="27"/>
      <c r="GM94" s="27"/>
      <c r="GN94" s="27"/>
      <c r="GO94" s="27"/>
      <c r="GP94" s="27"/>
      <c r="GQ94" s="27"/>
      <c r="GR94" s="27"/>
      <c r="GS94" s="27"/>
      <c r="GT94" s="27"/>
      <c r="GU94" s="27"/>
      <c r="GV94" s="27"/>
      <c r="GW94" s="27"/>
      <c r="GX94" s="27"/>
      <c r="GY94" s="27"/>
      <c r="GZ94" s="27"/>
      <c r="HA94" s="27"/>
      <c r="HB94" s="27"/>
      <c r="HC94" s="27"/>
      <c r="HD94" s="27"/>
      <c r="HE94" s="27"/>
      <c r="HF94" s="27"/>
      <c r="HG94" s="27"/>
      <c r="HH94" s="27"/>
      <c r="HI94" s="27"/>
      <c r="HJ94" s="27"/>
      <c r="HK94" s="27"/>
      <c r="HL94" s="27"/>
      <c r="HM94" s="27"/>
      <c r="HN94" s="27"/>
      <c r="HO94" s="27"/>
      <c r="HP94" s="27"/>
      <c r="HQ94" s="27"/>
      <c r="HR94" s="27"/>
      <c r="HS94" s="27"/>
      <c r="HT94" s="27"/>
      <c r="HU94" s="27"/>
      <c r="HV94" s="27"/>
      <c r="HW94" s="27"/>
      <c r="HX94" s="27"/>
      <c r="HY94" s="27"/>
      <c r="HZ94" s="27"/>
      <c r="IA94" s="27"/>
      <c r="IB94" s="27"/>
      <c r="IC94" s="27"/>
      <c r="ID94" s="27"/>
      <c r="IE94" s="27"/>
      <c r="IF94" s="27"/>
      <c r="IG94" s="27"/>
      <c r="IH94" s="27"/>
      <c r="II94" s="27"/>
      <c r="IJ94" s="27"/>
      <c r="IK94" s="27"/>
      <c r="IL94" s="27"/>
      <c r="IM94" s="27"/>
      <c r="IN94" s="27"/>
      <c r="IO94" s="27"/>
      <c r="IP94" s="27"/>
      <c r="IQ94" s="27"/>
      <c r="IR94" s="27"/>
      <c r="IS94" s="27"/>
      <c r="IT94" s="27"/>
      <c r="IU94" s="27"/>
    </row>
    <row r="95" spans="1:255" s="26" customFormat="1">
      <c r="A95" s="27"/>
      <c r="B95" s="7" t="s">
        <v>106</v>
      </c>
      <c r="C95" s="56" t="s">
        <v>538</v>
      </c>
      <c r="D95" s="36">
        <v>14.8</v>
      </c>
      <c r="E95" s="34" t="s">
        <v>44</v>
      </c>
      <c r="F95" s="27"/>
      <c r="G95" s="349"/>
      <c r="H95" s="48" t="s">
        <v>607</v>
      </c>
      <c r="I95" s="43">
        <v>2.4500000000000002</v>
      </c>
      <c r="J95" s="38" t="s">
        <v>46</v>
      </c>
      <c r="K95" s="51"/>
      <c r="L95" s="51"/>
      <c r="M95" s="51"/>
      <c r="N95" s="51"/>
      <c r="S95" s="25"/>
      <c r="X95" s="25"/>
      <c r="AR95" s="25"/>
      <c r="AW95" s="25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  <c r="BY95" s="27"/>
      <c r="BZ95" s="27"/>
      <c r="CA95" s="27"/>
      <c r="CB95" s="27"/>
      <c r="CC95" s="27"/>
      <c r="CD95" s="27"/>
      <c r="CE95" s="27"/>
      <c r="CF95" s="27"/>
      <c r="CG95" s="27"/>
      <c r="CH95" s="27"/>
      <c r="CI95" s="27"/>
      <c r="CJ95" s="27"/>
      <c r="CK95" s="27"/>
      <c r="CL95" s="27"/>
      <c r="CM95" s="27"/>
      <c r="CN95" s="27"/>
      <c r="CO95" s="27"/>
      <c r="CP95" s="27"/>
      <c r="CQ95" s="27"/>
      <c r="CR95" s="27"/>
      <c r="CS95" s="27"/>
      <c r="CT95" s="27"/>
      <c r="CU95" s="27"/>
      <c r="CV95" s="27"/>
      <c r="CW95" s="27"/>
      <c r="CX95" s="27"/>
      <c r="CY95" s="27"/>
      <c r="CZ95" s="27"/>
      <c r="DA95" s="27"/>
      <c r="DB95" s="27"/>
      <c r="DC95" s="27"/>
      <c r="DD95" s="27"/>
      <c r="DE95" s="27"/>
      <c r="DF95" s="27"/>
      <c r="DG95" s="27"/>
      <c r="DH95" s="27"/>
      <c r="DI95" s="27"/>
      <c r="DJ95" s="27"/>
      <c r="DK95" s="27"/>
      <c r="DL95" s="27"/>
      <c r="DM95" s="27"/>
      <c r="DN95" s="27"/>
      <c r="DO95" s="27"/>
      <c r="DP95" s="27"/>
      <c r="DQ95" s="27"/>
      <c r="DR95" s="27"/>
      <c r="DS95" s="27"/>
      <c r="DT95" s="27"/>
      <c r="DU95" s="27"/>
      <c r="DV95" s="27"/>
      <c r="DW95" s="27"/>
      <c r="DX95" s="27"/>
      <c r="DY95" s="27"/>
      <c r="DZ95" s="27"/>
      <c r="EA95" s="27"/>
      <c r="EB95" s="27"/>
      <c r="EC95" s="27"/>
      <c r="ED95" s="27"/>
      <c r="EE95" s="27"/>
      <c r="EF95" s="27"/>
      <c r="EG95" s="27"/>
      <c r="EH95" s="27"/>
      <c r="EI95" s="27"/>
      <c r="EJ95" s="27"/>
      <c r="EK95" s="27"/>
      <c r="EL95" s="27"/>
      <c r="EM95" s="27"/>
      <c r="EN95" s="27"/>
      <c r="EO95" s="27"/>
      <c r="EP95" s="27"/>
      <c r="EQ95" s="27"/>
      <c r="ER95" s="27"/>
      <c r="ES95" s="27"/>
      <c r="ET95" s="27"/>
      <c r="EU95" s="27"/>
      <c r="EV95" s="27"/>
      <c r="EW95" s="27"/>
      <c r="EX95" s="27"/>
      <c r="EY95" s="27"/>
      <c r="EZ95" s="27"/>
      <c r="FA95" s="27"/>
      <c r="FB95" s="27"/>
      <c r="FC95" s="27"/>
      <c r="FD95" s="27"/>
      <c r="FE95" s="27"/>
      <c r="FF95" s="27"/>
      <c r="FG95" s="27"/>
      <c r="FH95" s="27"/>
      <c r="FI95" s="27"/>
      <c r="FJ95" s="27"/>
      <c r="FK95" s="27"/>
      <c r="FL95" s="27"/>
      <c r="FM95" s="27"/>
      <c r="FN95" s="27"/>
      <c r="FO95" s="27"/>
      <c r="FP95" s="27"/>
      <c r="FQ95" s="27"/>
      <c r="FR95" s="27"/>
      <c r="FS95" s="27"/>
      <c r="FT95" s="27"/>
      <c r="FU95" s="27"/>
      <c r="FV95" s="27"/>
      <c r="FW95" s="27"/>
      <c r="FX95" s="27"/>
      <c r="FY95" s="27"/>
      <c r="FZ95" s="27"/>
      <c r="GA95" s="27"/>
      <c r="GB95" s="27"/>
      <c r="GC95" s="27"/>
      <c r="GD95" s="27"/>
      <c r="GE95" s="27"/>
      <c r="GF95" s="27"/>
      <c r="GG95" s="27"/>
      <c r="GH95" s="27"/>
      <c r="GI95" s="27"/>
      <c r="GJ95" s="27"/>
      <c r="GK95" s="27"/>
      <c r="GL95" s="27"/>
      <c r="GM95" s="27"/>
      <c r="GN95" s="27"/>
      <c r="GO95" s="27"/>
      <c r="GP95" s="27"/>
      <c r="GQ95" s="27"/>
      <c r="GR95" s="27"/>
      <c r="GS95" s="27"/>
      <c r="GT95" s="27"/>
      <c r="GU95" s="27"/>
      <c r="GV95" s="27"/>
      <c r="GW95" s="27"/>
      <c r="GX95" s="27"/>
      <c r="GY95" s="27"/>
      <c r="GZ95" s="27"/>
      <c r="HA95" s="27"/>
      <c r="HB95" s="27"/>
      <c r="HC95" s="27"/>
      <c r="HD95" s="27"/>
      <c r="HE95" s="27"/>
      <c r="HF95" s="27"/>
      <c r="HG95" s="27"/>
      <c r="HH95" s="27"/>
      <c r="HI95" s="27"/>
      <c r="HJ95" s="27"/>
      <c r="HK95" s="27"/>
      <c r="HL95" s="27"/>
      <c r="HM95" s="27"/>
      <c r="HN95" s="27"/>
      <c r="HO95" s="27"/>
      <c r="HP95" s="27"/>
      <c r="HQ95" s="27"/>
      <c r="HR95" s="27"/>
      <c r="HS95" s="27"/>
      <c r="HT95" s="27"/>
      <c r="HU95" s="27"/>
      <c r="HV95" s="27"/>
      <c r="HW95" s="27"/>
      <c r="HX95" s="27"/>
      <c r="HY95" s="27"/>
      <c r="HZ95" s="27"/>
      <c r="IA95" s="27"/>
      <c r="IB95" s="27"/>
      <c r="IC95" s="27"/>
      <c r="ID95" s="27"/>
      <c r="IE95" s="27"/>
      <c r="IF95" s="27"/>
      <c r="IG95" s="27"/>
      <c r="IH95" s="27"/>
      <c r="II95" s="27"/>
      <c r="IJ95" s="27"/>
      <c r="IK95" s="27"/>
      <c r="IL95" s="27"/>
      <c r="IM95" s="27"/>
      <c r="IN95" s="27"/>
      <c r="IO95" s="27"/>
      <c r="IP95" s="27"/>
      <c r="IQ95" s="27"/>
      <c r="IR95" s="27"/>
      <c r="IS95" s="27"/>
      <c r="IT95" s="27"/>
      <c r="IU95" s="27"/>
    </row>
    <row r="96" spans="1:255" s="26" customFormat="1">
      <c r="A96" s="27"/>
      <c r="B96" s="7" t="s">
        <v>106</v>
      </c>
      <c r="C96" s="56" t="s">
        <v>539</v>
      </c>
      <c r="D96" s="36">
        <v>14.8</v>
      </c>
      <c r="E96" s="34" t="s">
        <v>44</v>
      </c>
      <c r="F96" s="27"/>
      <c r="G96" s="349"/>
      <c r="H96" s="48" t="s">
        <v>604</v>
      </c>
      <c r="I96" s="43">
        <v>2.46</v>
      </c>
      <c r="J96" s="38" t="s">
        <v>46</v>
      </c>
      <c r="K96" s="51"/>
      <c r="L96" s="51"/>
      <c r="M96" s="51"/>
      <c r="N96" s="51"/>
      <c r="S96" s="25"/>
      <c r="X96" s="25"/>
      <c r="AR96" s="25"/>
      <c r="AW96" s="25"/>
      <c r="BD96" s="27"/>
      <c r="BE96" s="27"/>
      <c r="BF96" s="27"/>
      <c r="BG96" s="27"/>
      <c r="BH96" s="27"/>
      <c r="BI96" s="27"/>
      <c r="BJ96" s="27"/>
      <c r="BK96" s="27"/>
      <c r="BL96" s="27"/>
      <c r="BM96" s="27"/>
      <c r="BN96" s="27"/>
      <c r="BO96" s="27"/>
      <c r="BP96" s="27"/>
      <c r="BQ96" s="27"/>
      <c r="BR96" s="27"/>
      <c r="BS96" s="27"/>
      <c r="BT96" s="27"/>
      <c r="BU96" s="27"/>
      <c r="BV96" s="27"/>
      <c r="BW96" s="27"/>
      <c r="BX96" s="27"/>
      <c r="BY96" s="27"/>
      <c r="BZ96" s="27"/>
      <c r="CA96" s="27"/>
      <c r="CB96" s="27"/>
      <c r="CC96" s="27"/>
      <c r="CD96" s="27"/>
      <c r="CE96" s="27"/>
      <c r="CF96" s="27"/>
      <c r="CG96" s="27"/>
      <c r="CH96" s="27"/>
      <c r="CI96" s="27"/>
      <c r="CJ96" s="27"/>
      <c r="CK96" s="27"/>
      <c r="CL96" s="27"/>
      <c r="CM96" s="27"/>
      <c r="CN96" s="27"/>
      <c r="CO96" s="27"/>
      <c r="CP96" s="27"/>
      <c r="CQ96" s="27"/>
      <c r="CR96" s="27"/>
      <c r="CS96" s="27"/>
      <c r="CT96" s="27"/>
      <c r="CU96" s="27"/>
      <c r="CV96" s="27"/>
      <c r="CW96" s="27"/>
      <c r="CX96" s="27"/>
      <c r="CY96" s="27"/>
      <c r="CZ96" s="27"/>
      <c r="DA96" s="27"/>
      <c r="DB96" s="27"/>
      <c r="DC96" s="27"/>
      <c r="DD96" s="27"/>
      <c r="DE96" s="27"/>
      <c r="DF96" s="27"/>
      <c r="DG96" s="27"/>
      <c r="DH96" s="27"/>
      <c r="DI96" s="27"/>
      <c r="DJ96" s="27"/>
      <c r="DK96" s="27"/>
      <c r="DL96" s="27"/>
      <c r="DM96" s="27"/>
      <c r="DN96" s="27"/>
      <c r="DO96" s="27"/>
      <c r="DP96" s="27"/>
      <c r="DQ96" s="27"/>
      <c r="DR96" s="27"/>
      <c r="DS96" s="27"/>
      <c r="DT96" s="27"/>
      <c r="DU96" s="27"/>
      <c r="DV96" s="27"/>
      <c r="DW96" s="27"/>
      <c r="DX96" s="27"/>
      <c r="DY96" s="27"/>
      <c r="DZ96" s="27"/>
      <c r="EA96" s="27"/>
      <c r="EB96" s="27"/>
      <c r="EC96" s="27"/>
      <c r="ED96" s="27"/>
      <c r="EE96" s="27"/>
      <c r="EF96" s="27"/>
      <c r="EG96" s="27"/>
      <c r="EH96" s="27"/>
      <c r="EI96" s="27"/>
      <c r="EJ96" s="27"/>
      <c r="EK96" s="27"/>
      <c r="EL96" s="27"/>
      <c r="EM96" s="27"/>
      <c r="EN96" s="27"/>
      <c r="EO96" s="27"/>
      <c r="EP96" s="27"/>
      <c r="EQ96" s="27"/>
      <c r="ER96" s="27"/>
      <c r="ES96" s="27"/>
      <c r="ET96" s="27"/>
      <c r="EU96" s="27"/>
      <c r="EV96" s="27"/>
      <c r="EW96" s="27"/>
      <c r="EX96" s="27"/>
      <c r="EY96" s="27"/>
      <c r="EZ96" s="27"/>
      <c r="FA96" s="27"/>
      <c r="FB96" s="27"/>
      <c r="FC96" s="27"/>
      <c r="FD96" s="27"/>
      <c r="FE96" s="27"/>
      <c r="FF96" s="27"/>
      <c r="FG96" s="27"/>
      <c r="FH96" s="27"/>
      <c r="FI96" s="27"/>
      <c r="FJ96" s="27"/>
      <c r="FK96" s="27"/>
      <c r="FL96" s="27"/>
      <c r="FM96" s="27"/>
      <c r="FN96" s="27"/>
      <c r="FO96" s="27"/>
      <c r="FP96" s="27"/>
      <c r="FQ96" s="27"/>
      <c r="FR96" s="27"/>
      <c r="FS96" s="27"/>
      <c r="FT96" s="27"/>
      <c r="FU96" s="27"/>
      <c r="FV96" s="27"/>
      <c r="FW96" s="27"/>
      <c r="FX96" s="27"/>
      <c r="FY96" s="27"/>
      <c r="FZ96" s="27"/>
      <c r="GA96" s="27"/>
      <c r="GB96" s="27"/>
      <c r="GC96" s="27"/>
      <c r="GD96" s="27"/>
      <c r="GE96" s="27"/>
      <c r="GF96" s="27"/>
      <c r="GG96" s="27"/>
      <c r="GH96" s="27"/>
      <c r="GI96" s="27"/>
      <c r="GJ96" s="27"/>
      <c r="GK96" s="27"/>
      <c r="GL96" s="27"/>
      <c r="GM96" s="27"/>
      <c r="GN96" s="27"/>
      <c r="GO96" s="27"/>
      <c r="GP96" s="27"/>
      <c r="GQ96" s="27"/>
      <c r="GR96" s="27"/>
      <c r="GS96" s="27"/>
      <c r="GT96" s="27"/>
      <c r="GU96" s="27"/>
      <c r="GV96" s="27"/>
      <c r="GW96" s="27"/>
      <c r="GX96" s="27"/>
      <c r="GY96" s="27"/>
      <c r="GZ96" s="27"/>
      <c r="HA96" s="27"/>
      <c r="HB96" s="27"/>
      <c r="HC96" s="27"/>
      <c r="HD96" s="27"/>
      <c r="HE96" s="27"/>
      <c r="HF96" s="27"/>
      <c r="HG96" s="27"/>
      <c r="HH96" s="27"/>
      <c r="HI96" s="27"/>
      <c r="HJ96" s="27"/>
      <c r="HK96" s="27"/>
      <c r="HL96" s="27"/>
      <c r="HM96" s="27"/>
      <c r="HN96" s="27"/>
      <c r="HO96" s="27"/>
      <c r="HP96" s="27"/>
      <c r="HQ96" s="27"/>
      <c r="HR96" s="27"/>
      <c r="HS96" s="27"/>
      <c r="HT96" s="27"/>
      <c r="HU96" s="27"/>
      <c r="HV96" s="27"/>
      <c r="HW96" s="27"/>
      <c r="HX96" s="27"/>
      <c r="HY96" s="27"/>
      <c r="HZ96" s="27"/>
      <c r="IA96" s="27"/>
      <c r="IB96" s="27"/>
      <c r="IC96" s="27"/>
      <c r="ID96" s="27"/>
      <c r="IE96" s="27"/>
      <c r="IF96" s="27"/>
      <c r="IG96" s="27"/>
      <c r="IH96" s="27"/>
      <c r="II96" s="27"/>
      <c r="IJ96" s="27"/>
      <c r="IK96" s="27"/>
      <c r="IL96" s="27"/>
      <c r="IM96" s="27"/>
      <c r="IN96" s="27"/>
      <c r="IO96" s="27"/>
      <c r="IP96" s="27"/>
      <c r="IQ96" s="27"/>
      <c r="IR96" s="27"/>
      <c r="IS96" s="27"/>
      <c r="IT96" s="27"/>
      <c r="IU96" s="27"/>
    </row>
    <row r="97" spans="1:255" s="26" customFormat="1">
      <c r="A97" s="27"/>
      <c r="B97" s="7" t="s">
        <v>106</v>
      </c>
      <c r="C97" s="56" t="s">
        <v>540</v>
      </c>
      <c r="D97" s="36">
        <v>3.72</v>
      </c>
      <c r="E97" s="34" t="s">
        <v>44</v>
      </c>
      <c r="F97" s="27"/>
      <c r="G97" s="349"/>
      <c r="H97" s="48" t="s">
        <v>601</v>
      </c>
      <c r="I97" s="43">
        <v>2.4500000000000002</v>
      </c>
      <c r="J97" s="38" t="s">
        <v>46</v>
      </c>
      <c r="K97" s="51"/>
      <c r="L97" s="51"/>
      <c r="M97" s="51"/>
      <c r="N97" s="51"/>
      <c r="S97" s="25"/>
      <c r="X97" s="25"/>
      <c r="AR97" s="25"/>
      <c r="AW97" s="25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  <c r="BO97" s="27"/>
      <c r="BP97" s="27"/>
      <c r="BQ97" s="27"/>
      <c r="BR97" s="27"/>
      <c r="BS97" s="27"/>
      <c r="BT97" s="27"/>
      <c r="BU97" s="27"/>
      <c r="BV97" s="27"/>
      <c r="BW97" s="27"/>
      <c r="BX97" s="27"/>
      <c r="BY97" s="27"/>
      <c r="BZ97" s="27"/>
      <c r="CA97" s="27"/>
      <c r="CB97" s="27"/>
      <c r="CC97" s="27"/>
      <c r="CD97" s="27"/>
      <c r="CE97" s="27"/>
      <c r="CF97" s="27"/>
      <c r="CG97" s="27"/>
      <c r="CH97" s="27"/>
      <c r="CI97" s="27"/>
      <c r="CJ97" s="27"/>
      <c r="CK97" s="27"/>
      <c r="CL97" s="27"/>
      <c r="CM97" s="27"/>
      <c r="CN97" s="27"/>
      <c r="CO97" s="27"/>
      <c r="CP97" s="27"/>
      <c r="CQ97" s="27"/>
      <c r="CR97" s="27"/>
      <c r="CS97" s="27"/>
      <c r="CT97" s="27"/>
      <c r="CU97" s="27"/>
      <c r="CV97" s="27"/>
      <c r="CW97" s="27"/>
      <c r="CX97" s="27"/>
      <c r="CY97" s="27"/>
      <c r="CZ97" s="27"/>
      <c r="DA97" s="27"/>
      <c r="DB97" s="27"/>
      <c r="DC97" s="27"/>
      <c r="DD97" s="27"/>
      <c r="DE97" s="27"/>
      <c r="DF97" s="27"/>
      <c r="DG97" s="27"/>
      <c r="DH97" s="27"/>
      <c r="DI97" s="27"/>
      <c r="DJ97" s="27"/>
      <c r="DK97" s="27"/>
      <c r="DL97" s="27"/>
      <c r="DM97" s="27"/>
      <c r="DN97" s="27"/>
      <c r="DO97" s="27"/>
      <c r="DP97" s="27"/>
      <c r="DQ97" s="27"/>
      <c r="DR97" s="27"/>
      <c r="DS97" s="27"/>
      <c r="DT97" s="27"/>
      <c r="DU97" s="27"/>
      <c r="DV97" s="27"/>
      <c r="DW97" s="27"/>
      <c r="DX97" s="27"/>
      <c r="DY97" s="27"/>
      <c r="DZ97" s="27"/>
      <c r="EA97" s="27"/>
      <c r="EB97" s="27"/>
      <c r="EC97" s="27"/>
      <c r="ED97" s="27"/>
      <c r="EE97" s="27"/>
      <c r="EF97" s="27"/>
      <c r="EG97" s="27"/>
      <c r="EH97" s="27"/>
      <c r="EI97" s="27"/>
      <c r="EJ97" s="27"/>
      <c r="EK97" s="27"/>
      <c r="EL97" s="27"/>
      <c r="EM97" s="27"/>
      <c r="EN97" s="27"/>
      <c r="EO97" s="27"/>
      <c r="EP97" s="27"/>
      <c r="EQ97" s="27"/>
      <c r="ER97" s="27"/>
      <c r="ES97" s="27"/>
      <c r="ET97" s="27"/>
      <c r="EU97" s="27"/>
      <c r="EV97" s="27"/>
      <c r="EW97" s="27"/>
      <c r="EX97" s="27"/>
      <c r="EY97" s="27"/>
      <c r="EZ97" s="27"/>
      <c r="FA97" s="27"/>
      <c r="FB97" s="27"/>
      <c r="FC97" s="27"/>
      <c r="FD97" s="27"/>
      <c r="FE97" s="27"/>
      <c r="FF97" s="27"/>
      <c r="FG97" s="27"/>
      <c r="FH97" s="27"/>
      <c r="FI97" s="27"/>
      <c r="FJ97" s="27"/>
      <c r="FK97" s="27"/>
      <c r="FL97" s="27"/>
      <c r="FM97" s="27"/>
      <c r="FN97" s="27"/>
      <c r="FO97" s="27"/>
      <c r="FP97" s="27"/>
      <c r="FQ97" s="27"/>
      <c r="FR97" s="27"/>
      <c r="FS97" s="27"/>
      <c r="FT97" s="27"/>
      <c r="FU97" s="27"/>
      <c r="FV97" s="27"/>
      <c r="FW97" s="27"/>
      <c r="FX97" s="27"/>
      <c r="FY97" s="27"/>
      <c r="FZ97" s="27"/>
      <c r="GA97" s="27"/>
      <c r="GB97" s="27"/>
      <c r="GC97" s="27"/>
      <c r="GD97" s="27"/>
      <c r="GE97" s="27"/>
      <c r="GF97" s="27"/>
      <c r="GG97" s="27"/>
      <c r="GH97" s="27"/>
      <c r="GI97" s="27"/>
      <c r="GJ97" s="27"/>
      <c r="GK97" s="27"/>
      <c r="GL97" s="27"/>
      <c r="GM97" s="27"/>
      <c r="GN97" s="27"/>
      <c r="GO97" s="27"/>
      <c r="GP97" s="27"/>
      <c r="GQ97" s="27"/>
      <c r="GR97" s="27"/>
      <c r="GS97" s="27"/>
      <c r="GT97" s="27"/>
      <c r="GU97" s="27"/>
      <c r="GV97" s="27"/>
      <c r="GW97" s="27"/>
      <c r="GX97" s="27"/>
      <c r="GY97" s="27"/>
      <c r="GZ97" s="27"/>
      <c r="HA97" s="27"/>
      <c r="HB97" s="27"/>
      <c r="HC97" s="27"/>
      <c r="HD97" s="27"/>
      <c r="HE97" s="27"/>
      <c r="HF97" s="27"/>
      <c r="HG97" s="27"/>
      <c r="HH97" s="27"/>
      <c r="HI97" s="27"/>
      <c r="HJ97" s="27"/>
      <c r="HK97" s="27"/>
      <c r="HL97" s="27"/>
      <c r="HM97" s="27"/>
      <c r="HN97" s="27"/>
      <c r="HO97" s="27"/>
      <c r="HP97" s="27"/>
      <c r="HQ97" s="27"/>
      <c r="HR97" s="27"/>
      <c r="HS97" s="27"/>
      <c r="HT97" s="27"/>
      <c r="HU97" s="27"/>
      <c r="HV97" s="27"/>
      <c r="HW97" s="27"/>
      <c r="HX97" s="27"/>
      <c r="HY97" s="27"/>
      <c r="HZ97" s="27"/>
      <c r="IA97" s="27"/>
      <c r="IB97" s="27"/>
      <c r="IC97" s="27"/>
      <c r="ID97" s="27"/>
      <c r="IE97" s="27"/>
      <c r="IF97" s="27"/>
      <c r="IG97" s="27"/>
      <c r="IH97" s="27"/>
      <c r="II97" s="27"/>
      <c r="IJ97" s="27"/>
      <c r="IK97" s="27"/>
      <c r="IL97" s="27"/>
      <c r="IM97" s="27"/>
      <c r="IN97" s="27"/>
      <c r="IO97" s="27"/>
      <c r="IP97" s="27"/>
      <c r="IQ97" s="27"/>
      <c r="IR97" s="27"/>
      <c r="IS97" s="27"/>
      <c r="IT97" s="27"/>
      <c r="IU97" s="27"/>
    </row>
    <row r="98" spans="1:255" s="26" customFormat="1">
      <c r="A98" s="27"/>
      <c r="B98" s="7" t="s">
        <v>106</v>
      </c>
      <c r="C98" s="56" t="s">
        <v>541</v>
      </c>
      <c r="D98" s="36">
        <v>29.6</v>
      </c>
      <c r="E98" s="34" t="s">
        <v>44</v>
      </c>
      <c r="F98" s="27"/>
      <c r="G98" s="349"/>
      <c r="H98" s="48" t="s">
        <v>602</v>
      </c>
      <c r="I98" s="43">
        <v>2.4500000000000002</v>
      </c>
      <c r="J98" s="38" t="s">
        <v>46</v>
      </c>
      <c r="K98" s="51"/>
      <c r="L98" s="51"/>
      <c r="M98" s="51"/>
      <c r="N98" s="51"/>
      <c r="S98" s="25"/>
      <c r="X98" s="25"/>
      <c r="AR98" s="25"/>
      <c r="AW98" s="25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/>
      <c r="BU98" s="27"/>
      <c r="BV98" s="27"/>
      <c r="BW98" s="27"/>
      <c r="BX98" s="27"/>
      <c r="BY98" s="27"/>
      <c r="BZ98" s="27"/>
      <c r="CA98" s="27"/>
      <c r="CB98" s="27"/>
      <c r="CC98" s="27"/>
      <c r="CD98" s="27"/>
      <c r="CE98" s="27"/>
      <c r="CF98" s="27"/>
      <c r="CG98" s="27"/>
      <c r="CH98" s="27"/>
      <c r="CI98" s="27"/>
      <c r="CJ98" s="27"/>
      <c r="CK98" s="27"/>
      <c r="CL98" s="27"/>
      <c r="CM98" s="27"/>
      <c r="CN98" s="27"/>
      <c r="CO98" s="27"/>
      <c r="CP98" s="27"/>
      <c r="CQ98" s="27"/>
      <c r="CR98" s="27"/>
      <c r="CS98" s="27"/>
      <c r="CT98" s="27"/>
      <c r="CU98" s="27"/>
      <c r="CV98" s="27"/>
      <c r="CW98" s="27"/>
      <c r="CX98" s="27"/>
      <c r="CY98" s="27"/>
      <c r="CZ98" s="27"/>
      <c r="DA98" s="27"/>
      <c r="DB98" s="27"/>
      <c r="DC98" s="27"/>
      <c r="DD98" s="27"/>
      <c r="DE98" s="27"/>
      <c r="DF98" s="27"/>
      <c r="DG98" s="27"/>
      <c r="DH98" s="27"/>
      <c r="DI98" s="27"/>
      <c r="DJ98" s="27"/>
      <c r="DK98" s="27"/>
      <c r="DL98" s="27"/>
      <c r="DM98" s="27"/>
      <c r="DN98" s="27"/>
      <c r="DO98" s="27"/>
      <c r="DP98" s="27"/>
      <c r="DQ98" s="27"/>
      <c r="DR98" s="27"/>
      <c r="DS98" s="27"/>
      <c r="DT98" s="27"/>
      <c r="DU98" s="27"/>
      <c r="DV98" s="27"/>
      <c r="DW98" s="27"/>
      <c r="DX98" s="27"/>
      <c r="DY98" s="27"/>
      <c r="DZ98" s="27"/>
      <c r="EA98" s="27"/>
      <c r="EB98" s="27"/>
      <c r="EC98" s="27"/>
      <c r="ED98" s="27"/>
      <c r="EE98" s="27"/>
      <c r="EF98" s="27"/>
      <c r="EG98" s="27"/>
      <c r="EH98" s="27"/>
      <c r="EI98" s="27"/>
      <c r="EJ98" s="27"/>
      <c r="EK98" s="27"/>
      <c r="EL98" s="27"/>
      <c r="EM98" s="27"/>
      <c r="EN98" s="27"/>
      <c r="EO98" s="27"/>
      <c r="EP98" s="27"/>
      <c r="EQ98" s="27"/>
      <c r="ER98" s="27"/>
      <c r="ES98" s="27"/>
      <c r="ET98" s="27"/>
      <c r="EU98" s="27"/>
      <c r="EV98" s="27"/>
      <c r="EW98" s="27"/>
      <c r="EX98" s="27"/>
      <c r="EY98" s="27"/>
      <c r="EZ98" s="27"/>
      <c r="FA98" s="27"/>
      <c r="FB98" s="27"/>
      <c r="FC98" s="27"/>
      <c r="FD98" s="27"/>
      <c r="FE98" s="27"/>
      <c r="FF98" s="27"/>
      <c r="FG98" s="27"/>
      <c r="FH98" s="27"/>
      <c r="FI98" s="27"/>
      <c r="FJ98" s="27"/>
      <c r="FK98" s="27"/>
      <c r="FL98" s="27"/>
      <c r="FM98" s="27"/>
      <c r="FN98" s="27"/>
      <c r="FO98" s="27"/>
      <c r="FP98" s="27"/>
      <c r="FQ98" s="27"/>
      <c r="FR98" s="27"/>
      <c r="FS98" s="27"/>
      <c r="FT98" s="27"/>
      <c r="FU98" s="27"/>
      <c r="FV98" s="27"/>
      <c r="FW98" s="27"/>
      <c r="FX98" s="27"/>
      <c r="FY98" s="27"/>
      <c r="FZ98" s="27"/>
      <c r="GA98" s="27"/>
      <c r="GB98" s="27"/>
      <c r="GC98" s="27"/>
      <c r="GD98" s="27"/>
      <c r="GE98" s="27"/>
      <c r="GF98" s="27"/>
      <c r="GG98" s="27"/>
      <c r="GH98" s="27"/>
      <c r="GI98" s="27"/>
      <c r="GJ98" s="27"/>
      <c r="GK98" s="27"/>
      <c r="GL98" s="27"/>
      <c r="GM98" s="27"/>
      <c r="GN98" s="27"/>
      <c r="GO98" s="27"/>
      <c r="GP98" s="27"/>
      <c r="GQ98" s="27"/>
      <c r="GR98" s="27"/>
      <c r="GS98" s="27"/>
      <c r="GT98" s="27"/>
      <c r="GU98" s="27"/>
      <c r="GV98" s="27"/>
      <c r="GW98" s="27"/>
      <c r="GX98" s="27"/>
      <c r="GY98" s="27"/>
      <c r="GZ98" s="27"/>
      <c r="HA98" s="27"/>
      <c r="HB98" s="27"/>
      <c r="HC98" s="27"/>
      <c r="HD98" s="27"/>
      <c r="HE98" s="27"/>
      <c r="HF98" s="27"/>
      <c r="HG98" s="27"/>
      <c r="HH98" s="27"/>
      <c r="HI98" s="27"/>
      <c r="HJ98" s="27"/>
      <c r="HK98" s="27"/>
      <c r="HL98" s="27"/>
      <c r="HM98" s="27"/>
      <c r="HN98" s="27"/>
      <c r="HO98" s="27"/>
      <c r="HP98" s="27"/>
      <c r="HQ98" s="27"/>
      <c r="HR98" s="27"/>
      <c r="HS98" s="27"/>
      <c r="HT98" s="27"/>
      <c r="HU98" s="27"/>
      <c r="HV98" s="27"/>
      <c r="HW98" s="27"/>
      <c r="HX98" s="27"/>
      <c r="HY98" s="27"/>
      <c r="HZ98" s="27"/>
      <c r="IA98" s="27"/>
      <c r="IB98" s="27"/>
      <c r="IC98" s="27"/>
      <c r="ID98" s="27"/>
      <c r="IE98" s="27"/>
      <c r="IF98" s="27"/>
      <c r="IG98" s="27"/>
      <c r="IH98" s="27"/>
      <c r="II98" s="27"/>
      <c r="IJ98" s="27"/>
      <c r="IK98" s="27"/>
      <c r="IL98" s="27"/>
      <c r="IM98" s="27"/>
      <c r="IN98" s="27"/>
      <c r="IO98" s="27"/>
      <c r="IP98" s="27"/>
      <c r="IQ98" s="27"/>
      <c r="IR98" s="27"/>
      <c r="IS98" s="27"/>
      <c r="IT98" s="27"/>
      <c r="IU98" s="27"/>
    </row>
    <row r="99" spans="1:255" s="26" customFormat="1">
      <c r="A99" s="27"/>
      <c r="B99" s="7" t="s">
        <v>106</v>
      </c>
      <c r="C99" s="56" t="s">
        <v>542</v>
      </c>
      <c r="D99" s="36">
        <v>31.1</v>
      </c>
      <c r="E99" s="34" t="s">
        <v>44</v>
      </c>
      <c r="F99" s="27"/>
      <c r="G99" s="349" t="s">
        <v>113</v>
      </c>
      <c r="H99" s="48" t="s">
        <v>606</v>
      </c>
      <c r="I99" s="43">
        <v>2.81</v>
      </c>
      <c r="J99" s="38" t="s">
        <v>114</v>
      </c>
      <c r="K99" s="51"/>
      <c r="L99" s="51"/>
      <c r="M99" s="51"/>
      <c r="N99" s="51"/>
      <c r="S99" s="25"/>
      <c r="X99" s="25"/>
      <c r="AR99" s="25"/>
      <c r="AW99" s="25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27"/>
      <c r="BT99" s="27"/>
      <c r="BU99" s="27"/>
      <c r="BV99" s="27"/>
      <c r="BW99" s="27"/>
      <c r="BX99" s="27"/>
      <c r="BY99" s="27"/>
      <c r="BZ99" s="27"/>
      <c r="CA99" s="27"/>
      <c r="CB99" s="27"/>
      <c r="CC99" s="27"/>
      <c r="CD99" s="27"/>
      <c r="CE99" s="27"/>
      <c r="CF99" s="27"/>
      <c r="CG99" s="27"/>
      <c r="CH99" s="27"/>
      <c r="CI99" s="27"/>
      <c r="CJ99" s="27"/>
      <c r="CK99" s="27"/>
      <c r="CL99" s="27"/>
      <c r="CM99" s="27"/>
      <c r="CN99" s="27"/>
      <c r="CO99" s="27"/>
      <c r="CP99" s="27"/>
      <c r="CQ99" s="27"/>
      <c r="CR99" s="27"/>
      <c r="CS99" s="27"/>
      <c r="CT99" s="27"/>
      <c r="CU99" s="27"/>
      <c r="CV99" s="27"/>
      <c r="CW99" s="27"/>
      <c r="CX99" s="27"/>
      <c r="CY99" s="27"/>
      <c r="CZ99" s="27"/>
      <c r="DA99" s="27"/>
      <c r="DB99" s="27"/>
      <c r="DC99" s="27"/>
      <c r="DD99" s="27"/>
      <c r="DE99" s="27"/>
      <c r="DF99" s="27"/>
      <c r="DG99" s="27"/>
      <c r="DH99" s="27"/>
      <c r="DI99" s="27"/>
      <c r="DJ99" s="27"/>
      <c r="DK99" s="27"/>
      <c r="DL99" s="27"/>
      <c r="DM99" s="27"/>
      <c r="DN99" s="27"/>
      <c r="DO99" s="27"/>
      <c r="DP99" s="27"/>
      <c r="DQ99" s="27"/>
      <c r="DR99" s="27"/>
      <c r="DS99" s="27"/>
      <c r="DT99" s="27"/>
      <c r="DU99" s="27"/>
      <c r="DV99" s="27"/>
      <c r="DW99" s="27"/>
      <c r="DX99" s="27"/>
      <c r="DY99" s="27"/>
      <c r="DZ99" s="27"/>
      <c r="EA99" s="27"/>
      <c r="EB99" s="27"/>
      <c r="EC99" s="27"/>
      <c r="ED99" s="27"/>
      <c r="EE99" s="27"/>
      <c r="EF99" s="27"/>
      <c r="EG99" s="27"/>
      <c r="EH99" s="27"/>
      <c r="EI99" s="27"/>
      <c r="EJ99" s="27"/>
      <c r="EK99" s="27"/>
      <c r="EL99" s="27"/>
      <c r="EM99" s="27"/>
      <c r="EN99" s="27"/>
      <c r="EO99" s="27"/>
      <c r="EP99" s="27"/>
      <c r="EQ99" s="27"/>
      <c r="ER99" s="27"/>
      <c r="ES99" s="27"/>
      <c r="ET99" s="27"/>
      <c r="EU99" s="27"/>
      <c r="EV99" s="27"/>
      <c r="EW99" s="27"/>
      <c r="EX99" s="27"/>
      <c r="EY99" s="27"/>
      <c r="EZ99" s="27"/>
      <c r="FA99" s="27"/>
      <c r="FB99" s="27"/>
      <c r="FC99" s="27"/>
      <c r="FD99" s="27"/>
      <c r="FE99" s="27"/>
      <c r="FF99" s="27"/>
      <c r="FG99" s="27"/>
      <c r="FH99" s="27"/>
      <c r="FI99" s="27"/>
      <c r="FJ99" s="27"/>
      <c r="FK99" s="27"/>
      <c r="FL99" s="27"/>
      <c r="FM99" s="27"/>
      <c r="FN99" s="27"/>
      <c r="FO99" s="27"/>
      <c r="FP99" s="27"/>
      <c r="FQ99" s="27"/>
      <c r="FR99" s="27"/>
      <c r="FS99" s="27"/>
      <c r="FT99" s="27"/>
      <c r="FU99" s="27"/>
      <c r="FV99" s="27"/>
      <c r="FW99" s="27"/>
      <c r="FX99" s="27"/>
      <c r="FY99" s="27"/>
      <c r="FZ99" s="27"/>
      <c r="GA99" s="27"/>
      <c r="GB99" s="27"/>
      <c r="GC99" s="27"/>
      <c r="GD99" s="27"/>
      <c r="GE99" s="27"/>
      <c r="GF99" s="27"/>
      <c r="GG99" s="27"/>
      <c r="GH99" s="27"/>
      <c r="GI99" s="27"/>
      <c r="GJ99" s="27"/>
      <c r="GK99" s="27"/>
      <c r="GL99" s="27"/>
      <c r="GM99" s="27"/>
      <c r="GN99" s="27"/>
      <c r="GO99" s="27"/>
      <c r="GP99" s="27"/>
      <c r="GQ99" s="27"/>
      <c r="GR99" s="27"/>
      <c r="GS99" s="27"/>
      <c r="GT99" s="27"/>
      <c r="GU99" s="27"/>
      <c r="GV99" s="27"/>
      <c r="GW99" s="27"/>
      <c r="GX99" s="27"/>
      <c r="GY99" s="27"/>
      <c r="GZ99" s="27"/>
      <c r="HA99" s="27"/>
      <c r="HB99" s="27"/>
      <c r="HC99" s="27"/>
      <c r="HD99" s="27"/>
      <c r="HE99" s="27"/>
      <c r="HF99" s="27"/>
      <c r="HG99" s="27"/>
      <c r="HH99" s="27"/>
      <c r="HI99" s="27"/>
      <c r="HJ99" s="27"/>
      <c r="HK99" s="27"/>
      <c r="HL99" s="27"/>
      <c r="HM99" s="27"/>
      <c r="HN99" s="27"/>
      <c r="HO99" s="27"/>
      <c r="HP99" s="27"/>
      <c r="HQ99" s="27"/>
      <c r="HR99" s="27"/>
      <c r="HS99" s="27"/>
      <c r="HT99" s="27"/>
      <c r="HU99" s="27"/>
      <c r="HV99" s="27"/>
      <c r="HW99" s="27"/>
      <c r="HX99" s="27"/>
      <c r="HY99" s="27"/>
      <c r="HZ99" s="27"/>
      <c r="IA99" s="27"/>
      <c r="IB99" s="27"/>
      <c r="IC99" s="27"/>
      <c r="ID99" s="27"/>
      <c r="IE99" s="27"/>
      <c r="IF99" s="27"/>
      <c r="IG99" s="27"/>
      <c r="IH99" s="27"/>
      <c r="II99" s="27"/>
      <c r="IJ99" s="27"/>
      <c r="IK99" s="27"/>
      <c r="IL99" s="27"/>
      <c r="IM99" s="27"/>
      <c r="IN99" s="27"/>
      <c r="IO99" s="27"/>
      <c r="IP99" s="27"/>
      <c r="IQ99" s="27"/>
      <c r="IR99" s="27"/>
      <c r="IS99" s="27"/>
      <c r="IT99" s="27"/>
      <c r="IU99" s="27"/>
    </row>
    <row r="100" spans="1:255" s="26" customFormat="1">
      <c r="A100" s="27"/>
      <c r="B100" s="7" t="s">
        <v>106</v>
      </c>
      <c r="C100" s="56" t="s">
        <v>541</v>
      </c>
      <c r="D100" s="36">
        <v>29.7</v>
      </c>
      <c r="E100" s="34" t="s">
        <v>44</v>
      </c>
      <c r="F100" s="27"/>
      <c r="G100" s="349"/>
      <c r="H100" s="48" t="s">
        <v>611</v>
      </c>
      <c r="I100" s="43">
        <v>2.81</v>
      </c>
      <c r="J100" s="38" t="s">
        <v>69</v>
      </c>
      <c r="K100" s="51"/>
      <c r="L100" s="51"/>
      <c r="M100" s="51"/>
      <c r="N100" s="51"/>
      <c r="S100" s="25"/>
      <c r="X100" s="25"/>
      <c r="AR100" s="25"/>
      <c r="AW100" s="25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  <c r="BZ100" s="27"/>
      <c r="CA100" s="27"/>
      <c r="CB100" s="27"/>
      <c r="CC100" s="27"/>
      <c r="CD100" s="27"/>
      <c r="CE100" s="27"/>
      <c r="CF100" s="27"/>
      <c r="CG100" s="27"/>
      <c r="CH100" s="27"/>
      <c r="CI100" s="27"/>
      <c r="CJ100" s="27"/>
      <c r="CK100" s="27"/>
      <c r="CL100" s="27"/>
      <c r="CM100" s="27"/>
      <c r="CN100" s="27"/>
      <c r="CO100" s="27"/>
      <c r="CP100" s="27"/>
      <c r="CQ100" s="27"/>
      <c r="CR100" s="27"/>
      <c r="CS100" s="27"/>
      <c r="CT100" s="27"/>
      <c r="CU100" s="27"/>
      <c r="CV100" s="27"/>
      <c r="CW100" s="27"/>
      <c r="CX100" s="27"/>
      <c r="CY100" s="27"/>
      <c r="CZ100" s="27"/>
      <c r="DA100" s="27"/>
      <c r="DB100" s="27"/>
      <c r="DC100" s="27"/>
      <c r="DD100" s="27"/>
      <c r="DE100" s="27"/>
      <c r="DF100" s="27"/>
      <c r="DG100" s="27"/>
      <c r="DH100" s="27"/>
      <c r="DI100" s="27"/>
      <c r="DJ100" s="27"/>
      <c r="DK100" s="27"/>
      <c r="DL100" s="27"/>
      <c r="DM100" s="27"/>
      <c r="DN100" s="27"/>
      <c r="DO100" s="27"/>
      <c r="DP100" s="27"/>
      <c r="DQ100" s="27"/>
      <c r="DR100" s="27"/>
      <c r="DS100" s="27"/>
      <c r="DT100" s="27"/>
      <c r="DU100" s="27"/>
      <c r="DV100" s="27"/>
      <c r="DW100" s="27"/>
      <c r="DX100" s="27"/>
      <c r="DY100" s="27"/>
      <c r="DZ100" s="27"/>
      <c r="EA100" s="27"/>
      <c r="EB100" s="27"/>
      <c r="EC100" s="27"/>
      <c r="ED100" s="27"/>
      <c r="EE100" s="27"/>
      <c r="EF100" s="27"/>
      <c r="EG100" s="27"/>
      <c r="EH100" s="27"/>
      <c r="EI100" s="27"/>
      <c r="EJ100" s="27"/>
      <c r="EK100" s="27"/>
      <c r="EL100" s="27"/>
      <c r="EM100" s="27"/>
      <c r="EN100" s="27"/>
      <c r="EO100" s="27"/>
      <c r="EP100" s="27"/>
      <c r="EQ100" s="27"/>
      <c r="ER100" s="27"/>
      <c r="ES100" s="27"/>
      <c r="ET100" s="27"/>
      <c r="EU100" s="27"/>
      <c r="EV100" s="27"/>
      <c r="EW100" s="27"/>
      <c r="EX100" s="27"/>
      <c r="EY100" s="27"/>
      <c r="EZ100" s="27"/>
      <c r="FA100" s="27"/>
      <c r="FB100" s="27"/>
      <c r="FC100" s="27"/>
      <c r="FD100" s="27"/>
      <c r="FE100" s="27"/>
      <c r="FF100" s="27"/>
      <c r="FG100" s="27"/>
      <c r="FH100" s="27"/>
      <c r="FI100" s="27"/>
      <c r="FJ100" s="27"/>
      <c r="FK100" s="27"/>
      <c r="FL100" s="27"/>
      <c r="FM100" s="27"/>
      <c r="FN100" s="27"/>
      <c r="FO100" s="27"/>
      <c r="FP100" s="27"/>
      <c r="FQ100" s="27"/>
      <c r="FR100" s="27"/>
      <c r="FS100" s="27"/>
      <c r="FT100" s="27"/>
      <c r="FU100" s="27"/>
      <c r="FV100" s="27"/>
      <c r="FW100" s="27"/>
      <c r="FX100" s="27"/>
      <c r="FY100" s="27"/>
      <c r="FZ100" s="27"/>
      <c r="GA100" s="27"/>
      <c r="GB100" s="27"/>
      <c r="GC100" s="27"/>
      <c r="GD100" s="27"/>
      <c r="GE100" s="27"/>
      <c r="GF100" s="27"/>
      <c r="GG100" s="27"/>
      <c r="GH100" s="27"/>
      <c r="GI100" s="27"/>
      <c r="GJ100" s="27"/>
      <c r="GK100" s="27"/>
      <c r="GL100" s="27"/>
      <c r="GM100" s="27"/>
      <c r="GN100" s="27"/>
      <c r="GO100" s="27"/>
      <c r="GP100" s="27"/>
      <c r="GQ100" s="27"/>
      <c r="GR100" s="27"/>
      <c r="GS100" s="27"/>
      <c r="GT100" s="27"/>
      <c r="GU100" s="27"/>
      <c r="GV100" s="27"/>
      <c r="GW100" s="27"/>
      <c r="GX100" s="27"/>
      <c r="GY100" s="27"/>
      <c r="GZ100" s="27"/>
      <c r="HA100" s="27"/>
      <c r="HB100" s="27"/>
      <c r="HC100" s="27"/>
      <c r="HD100" s="27"/>
      <c r="HE100" s="27"/>
      <c r="HF100" s="27"/>
      <c r="HG100" s="27"/>
      <c r="HH100" s="27"/>
      <c r="HI100" s="27"/>
      <c r="HJ100" s="27"/>
      <c r="HK100" s="27"/>
      <c r="HL100" s="27"/>
      <c r="HM100" s="27"/>
      <c r="HN100" s="27"/>
      <c r="HO100" s="27"/>
      <c r="HP100" s="27"/>
      <c r="HQ100" s="27"/>
      <c r="HR100" s="27"/>
      <c r="HS100" s="27"/>
      <c r="HT100" s="27"/>
      <c r="HU100" s="27"/>
      <c r="HV100" s="27"/>
      <c r="HW100" s="27"/>
      <c r="HX100" s="27"/>
      <c r="HY100" s="27"/>
      <c r="HZ100" s="27"/>
      <c r="IA100" s="27"/>
      <c r="IB100" s="27"/>
      <c r="IC100" s="27"/>
      <c r="ID100" s="27"/>
      <c r="IE100" s="27"/>
      <c r="IF100" s="27"/>
      <c r="IG100" s="27"/>
      <c r="IH100" s="27"/>
      <c r="II100" s="27"/>
      <c r="IJ100" s="27"/>
      <c r="IK100" s="27"/>
      <c r="IL100" s="27"/>
      <c r="IM100" s="27"/>
      <c r="IN100" s="27"/>
      <c r="IO100" s="27"/>
      <c r="IP100" s="27"/>
      <c r="IQ100" s="27"/>
      <c r="IR100" s="27"/>
      <c r="IS100" s="27"/>
      <c r="IT100" s="27"/>
      <c r="IU100" s="27"/>
    </row>
    <row r="101" spans="1:255" s="26" customFormat="1">
      <c r="A101" s="27"/>
      <c r="B101" s="7" t="s">
        <v>106</v>
      </c>
      <c r="C101" s="56" t="s">
        <v>543</v>
      </c>
      <c r="D101" s="36">
        <v>30.7</v>
      </c>
      <c r="E101" s="34" t="s">
        <v>44</v>
      </c>
      <c r="F101" s="27"/>
      <c r="G101" s="349"/>
      <c r="H101" s="48" t="s">
        <v>598</v>
      </c>
      <c r="I101" s="43">
        <v>2.64</v>
      </c>
      <c r="J101" s="38" t="s">
        <v>114</v>
      </c>
      <c r="K101" s="51"/>
      <c r="L101" s="51"/>
      <c r="M101" s="51"/>
      <c r="N101" s="51"/>
      <c r="S101" s="25"/>
      <c r="X101" s="25"/>
      <c r="AR101" s="25"/>
      <c r="AW101" s="25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/>
      <c r="BY101" s="27"/>
      <c r="BZ101" s="27"/>
      <c r="CA101" s="27"/>
      <c r="CB101" s="27"/>
      <c r="CC101" s="27"/>
      <c r="CD101" s="27"/>
      <c r="CE101" s="27"/>
      <c r="CF101" s="27"/>
      <c r="CG101" s="27"/>
      <c r="CH101" s="27"/>
      <c r="CI101" s="27"/>
      <c r="CJ101" s="27"/>
      <c r="CK101" s="27"/>
      <c r="CL101" s="27"/>
      <c r="CM101" s="27"/>
      <c r="CN101" s="27"/>
      <c r="CO101" s="27"/>
      <c r="CP101" s="27"/>
      <c r="CQ101" s="27"/>
      <c r="CR101" s="27"/>
      <c r="CS101" s="27"/>
      <c r="CT101" s="27"/>
      <c r="CU101" s="27"/>
      <c r="CV101" s="27"/>
      <c r="CW101" s="27"/>
      <c r="CX101" s="27"/>
      <c r="CY101" s="27"/>
      <c r="CZ101" s="27"/>
      <c r="DA101" s="27"/>
      <c r="DB101" s="27"/>
      <c r="DC101" s="27"/>
      <c r="DD101" s="27"/>
      <c r="DE101" s="27"/>
      <c r="DF101" s="27"/>
      <c r="DG101" s="27"/>
      <c r="DH101" s="27"/>
      <c r="DI101" s="27"/>
      <c r="DJ101" s="27"/>
      <c r="DK101" s="27"/>
      <c r="DL101" s="27"/>
      <c r="DM101" s="27"/>
      <c r="DN101" s="27"/>
      <c r="DO101" s="27"/>
      <c r="DP101" s="27"/>
      <c r="DQ101" s="27"/>
      <c r="DR101" s="27"/>
      <c r="DS101" s="27"/>
      <c r="DT101" s="27"/>
      <c r="DU101" s="27"/>
      <c r="DV101" s="27"/>
      <c r="DW101" s="27"/>
      <c r="DX101" s="27"/>
      <c r="DY101" s="27"/>
      <c r="DZ101" s="27"/>
      <c r="EA101" s="27"/>
      <c r="EB101" s="27"/>
      <c r="EC101" s="27"/>
      <c r="ED101" s="27"/>
      <c r="EE101" s="27"/>
      <c r="EF101" s="27"/>
      <c r="EG101" s="27"/>
      <c r="EH101" s="27"/>
      <c r="EI101" s="27"/>
      <c r="EJ101" s="27"/>
      <c r="EK101" s="27"/>
      <c r="EL101" s="27"/>
      <c r="EM101" s="27"/>
      <c r="EN101" s="27"/>
      <c r="EO101" s="27"/>
      <c r="EP101" s="27"/>
      <c r="EQ101" s="27"/>
      <c r="ER101" s="27"/>
      <c r="ES101" s="27"/>
      <c r="ET101" s="27"/>
      <c r="EU101" s="27"/>
      <c r="EV101" s="27"/>
      <c r="EW101" s="27"/>
      <c r="EX101" s="27"/>
      <c r="EY101" s="27"/>
      <c r="EZ101" s="27"/>
      <c r="FA101" s="27"/>
      <c r="FB101" s="27"/>
      <c r="FC101" s="27"/>
      <c r="FD101" s="27"/>
      <c r="FE101" s="27"/>
      <c r="FF101" s="27"/>
      <c r="FG101" s="27"/>
      <c r="FH101" s="27"/>
      <c r="FI101" s="27"/>
      <c r="FJ101" s="27"/>
      <c r="FK101" s="27"/>
      <c r="FL101" s="27"/>
      <c r="FM101" s="27"/>
      <c r="FN101" s="27"/>
      <c r="FO101" s="27"/>
      <c r="FP101" s="27"/>
      <c r="FQ101" s="27"/>
      <c r="FR101" s="27"/>
      <c r="FS101" s="27"/>
      <c r="FT101" s="27"/>
      <c r="FU101" s="27"/>
      <c r="FV101" s="27"/>
      <c r="FW101" s="27"/>
      <c r="FX101" s="27"/>
      <c r="FY101" s="27"/>
      <c r="FZ101" s="27"/>
      <c r="GA101" s="27"/>
      <c r="GB101" s="27"/>
      <c r="GC101" s="27"/>
      <c r="GD101" s="27"/>
      <c r="GE101" s="27"/>
      <c r="GF101" s="27"/>
      <c r="GG101" s="27"/>
      <c r="GH101" s="27"/>
      <c r="GI101" s="27"/>
      <c r="GJ101" s="27"/>
      <c r="GK101" s="27"/>
      <c r="GL101" s="27"/>
      <c r="GM101" s="27"/>
      <c r="GN101" s="27"/>
      <c r="GO101" s="27"/>
      <c r="GP101" s="27"/>
      <c r="GQ101" s="27"/>
      <c r="GR101" s="27"/>
      <c r="GS101" s="27"/>
      <c r="GT101" s="27"/>
      <c r="GU101" s="27"/>
      <c r="GV101" s="27"/>
      <c r="GW101" s="27"/>
      <c r="GX101" s="27"/>
      <c r="GY101" s="27"/>
      <c r="GZ101" s="27"/>
      <c r="HA101" s="27"/>
      <c r="HB101" s="27"/>
      <c r="HC101" s="27"/>
      <c r="HD101" s="27"/>
      <c r="HE101" s="27"/>
      <c r="HF101" s="27"/>
      <c r="HG101" s="27"/>
      <c r="HH101" s="27"/>
      <c r="HI101" s="27"/>
      <c r="HJ101" s="27"/>
      <c r="HK101" s="27"/>
      <c r="HL101" s="27"/>
      <c r="HM101" s="27"/>
      <c r="HN101" s="27"/>
      <c r="HO101" s="27"/>
      <c r="HP101" s="27"/>
      <c r="HQ101" s="27"/>
      <c r="HR101" s="27"/>
      <c r="HS101" s="27"/>
      <c r="HT101" s="27"/>
      <c r="HU101" s="27"/>
      <c r="HV101" s="27"/>
      <c r="HW101" s="27"/>
      <c r="HX101" s="27"/>
      <c r="HY101" s="27"/>
      <c r="HZ101" s="27"/>
      <c r="IA101" s="27"/>
      <c r="IB101" s="27"/>
      <c r="IC101" s="27"/>
      <c r="ID101" s="27"/>
      <c r="IE101" s="27"/>
      <c r="IF101" s="27"/>
      <c r="IG101" s="27"/>
      <c r="IH101" s="27"/>
      <c r="II101" s="27"/>
      <c r="IJ101" s="27"/>
      <c r="IK101" s="27"/>
      <c r="IL101" s="27"/>
      <c r="IM101" s="27"/>
      <c r="IN101" s="27"/>
      <c r="IO101" s="27"/>
      <c r="IP101" s="27"/>
      <c r="IQ101" s="27"/>
      <c r="IR101" s="27"/>
      <c r="IS101" s="27"/>
      <c r="IT101" s="27"/>
      <c r="IU101" s="27"/>
    </row>
    <row r="102" spans="1:255" s="26" customFormat="1">
      <c r="A102" s="27"/>
      <c r="B102" s="7" t="s">
        <v>106</v>
      </c>
      <c r="C102" s="56" t="s">
        <v>544</v>
      </c>
      <c r="D102" s="36">
        <v>31.2</v>
      </c>
      <c r="E102" s="34" t="s">
        <v>44</v>
      </c>
      <c r="F102" s="27"/>
      <c r="G102" s="349"/>
      <c r="H102" s="48" t="s">
        <v>612</v>
      </c>
      <c r="I102" s="43">
        <v>2.64</v>
      </c>
      <c r="J102" s="38" t="s">
        <v>69</v>
      </c>
      <c r="K102" s="51"/>
      <c r="L102" s="51"/>
      <c r="M102" s="51"/>
      <c r="N102" s="51"/>
      <c r="S102" s="25"/>
      <c r="X102" s="25"/>
      <c r="AR102" s="25"/>
      <c r="AW102" s="25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  <c r="BS102" s="27"/>
      <c r="BT102" s="27"/>
      <c r="BU102" s="27"/>
      <c r="BV102" s="27"/>
      <c r="BW102" s="27"/>
      <c r="BX102" s="27"/>
      <c r="BY102" s="27"/>
      <c r="BZ102" s="27"/>
      <c r="CA102" s="27"/>
      <c r="CB102" s="27"/>
      <c r="CC102" s="27"/>
      <c r="CD102" s="27"/>
      <c r="CE102" s="27"/>
      <c r="CF102" s="27"/>
      <c r="CG102" s="27"/>
      <c r="CH102" s="27"/>
      <c r="CI102" s="27"/>
      <c r="CJ102" s="27"/>
      <c r="CK102" s="27"/>
      <c r="CL102" s="27"/>
      <c r="CM102" s="27"/>
      <c r="CN102" s="27"/>
      <c r="CO102" s="27"/>
      <c r="CP102" s="27"/>
      <c r="CQ102" s="27"/>
      <c r="CR102" s="27"/>
      <c r="CS102" s="27"/>
      <c r="CT102" s="27"/>
      <c r="CU102" s="27"/>
      <c r="CV102" s="27"/>
      <c r="CW102" s="27"/>
      <c r="CX102" s="27"/>
      <c r="CY102" s="27"/>
      <c r="CZ102" s="27"/>
      <c r="DA102" s="27"/>
      <c r="DB102" s="27"/>
      <c r="DC102" s="27"/>
      <c r="DD102" s="27"/>
      <c r="DE102" s="27"/>
      <c r="DF102" s="27"/>
      <c r="DG102" s="27"/>
      <c r="DH102" s="27"/>
      <c r="DI102" s="27"/>
      <c r="DJ102" s="27"/>
      <c r="DK102" s="27"/>
      <c r="DL102" s="27"/>
      <c r="DM102" s="27"/>
      <c r="DN102" s="27"/>
      <c r="DO102" s="27"/>
      <c r="DP102" s="27"/>
      <c r="DQ102" s="27"/>
      <c r="DR102" s="27"/>
      <c r="DS102" s="27"/>
      <c r="DT102" s="27"/>
      <c r="DU102" s="27"/>
      <c r="DV102" s="27"/>
      <c r="DW102" s="27"/>
      <c r="DX102" s="27"/>
      <c r="DY102" s="27"/>
      <c r="DZ102" s="27"/>
      <c r="EA102" s="27"/>
      <c r="EB102" s="27"/>
      <c r="EC102" s="27"/>
      <c r="ED102" s="27"/>
      <c r="EE102" s="27"/>
      <c r="EF102" s="27"/>
      <c r="EG102" s="27"/>
      <c r="EH102" s="27"/>
      <c r="EI102" s="27"/>
      <c r="EJ102" s="27"/>
      <c r="EK102" s="27"/>
      <c r="EL102" s="27"/>
      <c r="EM102" s="27"/>
      <c r="EN102" s="27"/>
      <c r="EO102" s="27"/>
      <c r="EP102" s="27"/>
      <c r="EQ102" s="27"/>
      <c r="ER102" s="27"/>
      <c r="ES102" s="27"/>
      <c r="ET102" s="27"/>
      <c r="EU102" s="27"/>
      <c r="EV102" s="27"/>
      <c r="EW102" s="27"/>
      <c r="EX102" s="27"/>
      <c r="EY102" s="27"/>
      <c r="EZ102" s="27"/>
      <c r="FA102" s="27"/>
      <c r="FB102" s="27"/>
      <c r="FC102" s="27"/>
      <c r="FD102" s="27"/>
      <c r="FE102" s="27"/>
      <c r="FF102" s="27"/>
      <c r="FG102" s="27"/>
      <c r="FH102" s="27"/>
      <c r="FI102" s="27"/>
      <c r="FJ102" s="27"/>
      <c r="FK102" s="27"/>
      <c r="FL102" s="27"/>
      <c r="FM102" s="27"/>
      <c r="FN102" s="27"/>
      <c r="FO102" s="27"/>
      <c r="FP102" s="27"/>
      <c r="FQ102" s="27"/>
      <c r="FR102" s="27"/>
      <c r="FS102" s="27"/>
      <c r="FT102" s="27"/>
      <c r="FU102" s="27"/>
      <c r="FV102" s="27"/>
      <c r="FW102" s="27"/>
      <c r="FX102" s="27"/>
      <c r="FY102" s="27"/>
      <c r="FZ102" s="27"/>
      <c r="GA102" s="27"/>
      <c r="GB102" s="27"/>
      <c r="GC102" s="27"/>
      <c r="GD102" s="27"/>
      <c r="GE102" s="27"/>
      <c r="GF102" s="27"/>
      <c r="GG102" s="27"/>
      <c r="GH102" s="27"/>
      <c r="GI102" s="27"/>
      <c r="GJ102" s="27"/>
      <c r="GK102" s="27"/>
      <c r="GL102" s="27"/>
      <c r="GM102" s="27"/>
      <c r="GN102" s="27"/>
      <c r="GO102" s="27"/>
      <c r="GP102" s="27"/>
      <c r="GQ102" s="27"/>
      <c r="GR102" s="27"/>
      <c r="GS102" s="27"/>
      <c r="GT102" s="27"/>
      <c r="GU102" s="27"/>
      <c r="GV102" s="27"/>
      <c r="GW102" s="27"/>
      <c r="GX102" s="27"/>
      <c r="GY102" s="27"/>
      <c r="GZ102" s="27"/>
      <c r="HA102" s="27"/>
      <c r="HB102" s="27"/>
      <c r="HC102" s="27"/>
      <c r="HD102" s="27"/>
      <c r="HE102" s="27"/>
      <c r="HF102" s="27"/>
      <c r="HG102" s="27"/>
      <c r="HH102" s="27"/>
      <c r="HI102" s="27"/>
      <c r="HJ102" s="27"/>
      <c r="HK102" s="27"/>
      <c r="HL102" s="27"/>
      <c r="HM102" s="27"/>
      <c r="HN102" s="27"/>
      <c r="HO102" s="27"/>
      <c r="HP102" s="27"/>
      <c r="HQ102" s="27"/>
      <c r="HR102" s="27"/>
      <c r="HS102" s="27"/>
      <c r="HT102" s="27"/>
      <c r="HU102" s="27"/>
      <c r="HV102" s="27"/>
      <c r="HW102" s="27"/>
      <c r="HX102" s="27"/>
      <c r="HY102" s="27"/>
      <c r="HZ102" s="27"/>
      <c r="IA102" s="27"/>
      <c r="IB102" s="27"/>
      <c r="IC102" s="27"/>
      <c r="ID102" s="27"/>
      <c r="IE102" s="27"/>
      <c r="IF102" s="27"/>
      <c r="IG102" s="27"/>
      <c r="IH102" s="27"/>
      <c r="II102" s="27"/>
      <c r="IJ102" s="27"/>
      <c r="IK102" s="27"/>
      <c r="IL102" s="27"/>
      <c r="IM102" s="27"/>
      <c r="IN102" s="27"/>
      <c r="IO102" s="27"/>
      <c r="IP102" s="27"/>
      <c r="IQ102" s="27"/>
      <c r="IR102" s="27"/>
      <c r="IS102" s="27"/>
      <c r="IT102" s="27"/>
      <c r="IU102" s="27"/>
    </row>
    <row r="103" spans="1:255" s="26" customFormat="1">
      <c r="A103" s="27"/>
      <c r="B103" s="7" t="s">
        <v>106</v>
      </c>
      <c r="C103" s="56" t="s">
        <v>545</v>
      </c>
      <c r="D103" s="36">
        <v>29.6</v>
      </c>
      <c r="E103" s="34" t="s">
        <v>44</v>
      </c>
      <c r="F103" s="27"/>
      <c r="G103" s="349"/>
      <c r="H103" s="48" t="s">
        <v>613</v>
      </c>
      <c r="I103" s="43">
        <v>2.64</v>
      </c>
      <c r="J103" s="38" t="s">
        <v>114</v>
      </c>
      <c r="K103" s="51"/>
      <c r="L103" s="51"/>
      <c r="M103" s="51"/>
      <c r="N103" s="51"/>
      <c r="S103" s="25"/>
      <c r="X103" s="25"/>
      <c r="AR103" s="25"/>
      <c r="AW103" s="25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/>
      <c r="BQ103" s="27"/>
      <c r="BR103" s="27"/>
      <c r="BS103" s="27"/>
      <c r="BT103" s="27"/>
      <c r="BU103" s="27"/>
      <c r="BV103" s="27"/>
      <c r="BW103" s="27"/>
      <c r="BX103" s="27"/>
      <c r="BY103" s="27"/>
      <c r="BZ103" s="27"/>
      <c r="CA103" s="27"/>
      <c r="CB103" s="27"/>
      <c r="CC103" s="27"/>
      <c r="CD103" s="27"/>
      <c r="CE103" s="27"/>
      <c r="CF103" s="27"/>
      <c r="CG103" s="27"/>
      <c r="CH103" s="27"/>
      <c r="CI103" s="27"/>
      <c r="CJ103" s="27"/>
      <c r="CK103" s="27"/>
      <c r="CL103" s="27"/>
      <c r="CM103" s="27"/>
      <c r="CN103" s="27"/>
      <c r="CO103" s="27"/>
      <c r="CP103" s="27"/>
      <c r="CQ103" s="27"/>
      <c r="CR103" s="27"/>
      <c r="CS103" s="27"/>
      <c r="CT103" s="27"/>
      <c r="CU103" s="27"/>
      <c r="CV103" s="27"/>
      <c r="CW103" s="27"/>
      <c r="CX103" s="27"/>
      <c r="CY103" s="27"/>
      <c r="CZ103" s="27"/>
      <c r="DA103" s="27"/>
      <c r="DB103" s="27"/>
      <c r="DC103" s="27"/>
      <c r="DD103" s="27"/>
      <c r="DE103" s="27"/>
      <c r="DF103" s="27"/>
      <c r="DG103" s="27"/>
      <c r="DH103" s="27"/>
      <c r="DI103" s="27"/>
      <c r="DJ103" s="27"/>
      <c r="DK103" s="27"/>
      <c r="DL103" s="27"/>
      <c r="DM103" s="27"/>
      <c r="DN103" s="27"/>
      <c r="DO103" s="27"/>
      <c r="DP103" s="27"/>
      <c r="DQ103" s="27"/>
      <c r="DR103" s="27"/>
      <c r="DS103" s="27"/>
      <c r="DT103" s="27"/>
      <c r="DU103" s="27"/>
      <c r="DV103" s="27"/>
      <c r="DW103" s="27"/>
      <c r="DX103" s="27"/>
      <c r="DY103" s="27"/>
      <c r="DZ103" s="27"/>
      <c r="EA103" s="27"/>
      <c r="EB103" s="27"/>
      <c r="EC103" s="27"/>
      <c r="ED103" s="27"/>
      <c r="EE103" s="27"/>
      <c r="EF103" s="27"/>
      <c r="EG103" s="27"/>
      <c r="EH103" s="27"/>
      <c r="EI103" s="27"/>
      <c r="EJ103" s="27"/>
      <c r="EK103" s="27"/>
      <c r="EL103" s="27"/>
      <c r="EM103" s="27"/>
      <c r="EN103" s="27"/>
      <c r="EO103" s="27"/>
      <c r="EP103" s="27"/>
      <c r="EQ103" s="27"/>
      <c r="ER103" s="27"/>
      <c r="ES103" s="27"/>
      <c r="ET103" s="27"/>
      <c r="EU103" s="27"/>
      <c r="EV103" s="27"/>
      <c r="EW103" s="27"/>
      <c r="EX103" s="27"/>
      <c r="EY103" s="27"/>
      <c r="EZ103" s="27"/>
      <c r="FA103" s="27"/>
      <c r="FB103" s="27"/>
      <c r="FC103" s="27"/>
      <c r="FD103" s="27"/>
      <c r="FE103" s="27"/>
      <c r="FF103" s="27"/>
      <c r="FG103" s="27"/>
      <c r="FH103" s="27"/>
      <c r="FI103" s="27"/>
      <c r="FJ103" s="27"/>
      <c r="FK103" s="27"/>
      <c r="FL103" s="27"/>
      <c r="FM103" s="27"/>
      <c r="FN103" s="27"/>
      <c r="FO103" s="27"/>
      <c r="FP103" s="27"/>
      <c r="FQ103" s="27"/>
      <c r="FR103" s="27"/>
      <c r="FS103" s="27"/>
      <c r="FT103" s="27"/>
      <c r="FU103" s="27"/>
      <c r="FV103" s="27"/>
      <c r="FW103" s="27"/>
      <c r="FX103" s="27"/>
      <c r="FY103" s="27"/>
      <c r="FZ103" s="27"/>
      <c r="GA103" s="27"/>
      <c r="GB103" s="27"/>
      <c r="GC103" s="27"/>
      <c r="GD103" s="27"/>
      <c r="GE103" s="27"/>
      <c r="GF103" s="27"/>
      <c r="GG103" s="27"/>
      <c r="GH103" s="27"/>
      <c r="GI103" s="27"/>
      <c r="GJ103" s="27"/>
      <c r="GK103" s="27"/>
      <c r="GL103" s="27"/>
      <c r="GM103" s="27"/>
      <c r="GN103" s="27"/>
      <c r="GO103" s="27"/>
      <c r="GP103" s="27"/>
      <c r="GQ103" s="27"/>
      <c r="GR103" s="27"/>
      <c r="GS103" s="27"/>
      <c r="GT103" s="27"/>
      <c r="GU103" s="27"/>
      <c r="GV103" s="27"/>
      <c r="GW103" s="27"/>
      <c r="GX103" s="27"/>
      <c r="GY103" s="27"/>
      <c r="GZ103" s="27"/>
      <c r="HA103" s="27"/>
      <c r="HB103" s="27"/>
      <c r="HC103" s="27"/>
      <c r="HD103" s="27"/>
      <c r="HE103" s="27"/>
      <c r="HF103" s="27"/>
      <c r="HG103" s="27"/>
      <c r="HH103" s="27"/>
      <c r="HI103" s="27"/>
      <c r="HJ103" s="27"/>
      <c r="HK103" s="27"/>
      <c r="HL103" s="27"/>
      <c r="HM103" s="27"/>
      <c r="HN103" s="27"/>
      <c r="HO103" s="27"/>
      <c r="HP103" s="27"/>
      <c r="HQ103" s="27"/>
      <c r="HR103" s="27"/>
      <c r="HS103" s="27"/>
      <c r="HT103" s="27"/>
      <c r="HU103" s="27"/>
      <c r="HV103" s="27"/>
      <c r="HW103" s="27"/>
      <c r="HX103" s="27"/>
      <c r="HY103" s="27"/>
      <c r="HZ103" s="27"/>
      <c r="IA103" s="27"/>
      <c r="IB103" s="27"/>
      <c r="IC103" s="27"/>
      <c r="ID103" s="27"/>
      <c r="IE103" s="27"/>
      <c r="IF103" s="27"/>
      <c r="IG103" s="27"/>
      <c r="IH103" s="27"/>
      <c r="II103" s="27"/>
      <c r="IJ103" s="27"/>
      <c r="IK103" s="27"/>
      <c r="IL103" s="27"/>
      <c r="IM103" s="27"/>
      <c r="IN103" s="27"/>
      <c r="IO103" s="27"/>
      <c r="IP103" s="27"/>
      <c r="IQ103" s="27"/>
      <c r="IR103" s="27"/>
      <c r="IS103" s="27"/>
      <c r="IT103" s="27"/>
      <c r="IU103" s="27"/>
    </row>
    <row r="104" spans="1:255" s="26" customFormat="1">
      <c r="A104" s="27"/>
      <c r="B104" s="7" t="s">
        <v>106</v>
      </c>
      <c r="C104" s="56" t="s">
        <v>546</v>
      </c>
      <c r="D104" s="36">
        <v>31.3</v>
      </c>
      <c r="E104" s="34" t="s">
        <v>44</v>
      </c>
      <c r="F104" s="27"/>
      <c r="G104" s="349"/>
      <c r="H104" s="48" t="s">
        <v>609</v>
      </c>
      <c r="I104" s="43">
        <v>2.63</v>
      </c>
      <c r="J104" s="38" t="s">
        <v>69</v>
      </c>
      <c r="K104" s="51"/>
      <c r="L104" s="51"/>
      <c r="M104" s="51"/>
      <c r="N104" s="51"/>
      <c r="S104" s="25"/>
      <c r="X104" s="25"/>
      <c r="AR104" s="25"/>
      <c r="AW104" s="25"/>
      <c r="BD104" s="27"/>
      <c r="BE104" s="27"/>
      <c r="BF104" s="27"/>
      <c r="BG104" s="27"/>
      <c r="BH104" s="27"/>
      <c r="BI104" s="27"/>
      <c r="BJ104" s="27"/>
      <c r="BK104" s="27"/>
      <c r="BL104" s="27"/>
      <c r="BM104" s="27"/>
      <c r="BN104" s="27"/>
      <c r="BO104" s="27"/>
      <c r="BP104" s="27"/>
      <c r="BQ104" s="27"/>
      <c r="BR104" s="27"/>
      <c r="BS104" s="27"/>
      <c r="BT104" s="27"/>
      <c r="BU104" s="27"/>
      <c r="BV104" s="27"/>
      <c r="BW104" s="27"/>
      <c r="BX104" s="27"/>
      <c r="BY104" s="27"/>
      <c r="BZ104" s="27"/>
      <c r="CA104" s="27"/>
      <c r="CB104" s="27"/>
      <c r="CC104" s="27"/>
      <c r="CD104" s="27"/>
      <c r="CE104" s="27"/>
      <c r="CF104" s="27"/>
      <c r="CG104" s="27"/>
      <c r="CH104" s="27"/>
      <c r="CI104" s="27"/>
      <c r="CJ104" s="27"/>
      <c r="CK104" s="27"/>
      <c r="CL104" s="27"/>
      <c r="CM104" s="27"/>
      <c r="CN104" s="27"/>
      <c r="CO104" s="27"/>
      <c r="CP104" s="27"/>
      <c r="CQ104" s="27"/>
      <c r="CR104" s="27"/>
      <c r="CS104" s="27"/>
      <c r="CT104" s="27"/>
      <c r="CU104" s="27"/>
      <c r="CV104" s="27"/>
      <c r="CW104" s="27"/>
      <c r="CX104" s="27"/>
      <c r="CY104" s="27"/>
      <c r="CZ104" s="27"/>
      <c r="DA104" s="27"/>
      <c r="DB104" s="27"/>
      <c r="DC104" s="27"/>
      <c r="DD104" s="27"/>
      <c r="DE104" s="27"/>
      <c r="DF104" s="27"/>
      <c r="DG104" s="27"/>
      <c r="DH104" s="27"/>
      <c r="DI104" s="27"/>
      <c r="DJ104" s="27"/>
      <c r="DK104" s="27"/>
      <c r="DL104" s="27"/>
      <c r="DM104" s="27"/>
      <c r="DN104" s="27"/>
      <c r="DO104" s="27"/>
      <c r="DP104" s="27"/>
      <c r="DQ104" s="27"/>
      <c r="DR104" s="27"/>
      <c r="DS104" s="27"/>
      <c r="DT104" s="27"/>
      <c r="DU104" s="27"/>
      <c r="DV104" s="27"/>
      <c r="DW104" s="27"/>
      <c r="DX104" s="27"/>
      <c r="DY104" s="27"/>
      <c r="DZ104" s="27"/>
      <c r="EA104" s="27"/>
      <c r="EB104" s="27"/>
      <c r="EC104" s="27"/>
      <c r="ED104" s="27"/>
      <c r="EE104" s="27"/>
      <c r="EF104" s="27"/>
      <c r="EG104" s="27"/>
      <c r="EH104" s="27"/>
      <c r="EI104" s="27"/>
      <c r="EJ104" s="27"/>
      <c r="EK104" s="27"/>
      <c r="EL104" s="27"/>
      <c r="EM104" s="27"/>
      <c r="EN104" s="27"/>
      <c r="EO104" s="27"/>
      <c r="EP104" s="27"/>
      <c r="EQ104" s="27"/>
      <c r="ER104" s="27"/>
      <c r="ES104" s="27"/>
      <c r="ET104" s="27"/>
      <c r="EU104" s="27"/>
      <c r="EV104" s="27"/>
      <c r="EW104" s="27"/>
      <c r="EX104" s="27"/>
      <c r="EY104" s="27"/>
      <c r="EZ104" s="27"/>
      <c r="FA104" s="27"/>
      <c r="FB104" s="27"/>
      <c r="FC104" s="27"/>
      <c r="FD104" s="27"/>
      <c r="FE104" s="27"/>
      <c r="FF104" s="27"/>
      <c r="FG104" s="27"/>
      <c r="FH104" s="27"/>
      <c r="FI104" s="27"/>
      <c r="FJ104" s="27"/>
      <c r="FK104" s="27"/>
      <c r="FL104" s="27"/>
      <c r="FM104" s="27"/>
      <c r="FN104" s="27"/>
      <c r="FO104" s="27"/>
      <c r="FP104" s="27"/>
      <c r="FQ104" s="27"/>
      <c r="FR104" s="27"/>
      <c r="FS104" s="27"/>
      <c r="FT104" s="27"/>
      <c r="FU104" s="27"/>
      <c r="FV104" s="27"/>
      <c r="FW104" s="27"/>
      <c r="FX104" s="27"/>
      <c r="FY104" s="27"/>
      <c r="FZ104" s="27"/>
      <c r="GA104" s="27"/>
      <c r="GB104" s="27"/>
      <c r="GC104" s="27"/>
      <c r="GD104" s="27"/>
      <c r="GE104" s="27"/>
      <c r="GF104" s="27"/>
      <c r="GG104" s="27"/>
      <c r="GH104" s="27"/>
      <c r="GI104" s="27"/>
      <c r="GJ104" s="27"/>
      <c r="GK104" s="27"/>
      <c r="GL104" s="27"/>
      <c r="GM104" s="27"/>
      <c r="GN104" s="27"/>
      <c r="GO104" s="27"/>
      <c r="GP104" s="27"/>
      <c r="GQ104" s="27"/>
      <c r="GR104" s="27"/>
      <c r="GS104" s="27"/>
      <c r="GT104" s="27"/>
      <c r="GU104" s="27"/>
      <c r="GV104" s="27"/>
      <c r="GW104" s="27"/>
      <c r="GX104" s="27"/>
      <c r="GY104" s="27"/>
      <c r="GZ104" s="27"/>
      <c r="HA104" s="27"/>
      <c r="HB104" s="27"/>
      <c r="HC104" s="27"/>
      <c r="HD104" s="27"/>
      <c r="HE104" s="27"/>
      <c r="HF104" s="27"/>
      <c r="HG104" s="27"/>
      <c r="HH104" s="27"/>
      <c r="HI104" s="27"/>
      <c r="HJ104" s="27"/>
      <c r="HK104" s="27"/>
      <c r="HL104" s="27"/>
      <c r="HM104" s="27"/>
      <c r="HN104" s="27"/>
      <c r="HO104" s="27"/>
      <c r="HP104" s="27"/>
      <c r="HQ104" s="27"/>
      <c r="HR104" s="27"/>
      <c r="HS104" s="27"/>
      <c r="HT104" s="27"/>
      <c r="HU104" s="27"/>
      <c r="HV104" s="27"/>
      <c r="HW104" s="27"/>
      <c r="HX104" s="27"/>
      <c r="HY104" s="27"/>
      <c r="HZ104" s="27"/>
      <c r="IA104" s="27"/>
      <c r="IB104" s="27"/>
      <c r="IC104" s="27"/>
      <c r="ID104" s="27"/>
      <c r="IE104" s="27"/>
      <c r="IF104" s="27"/>
      <c r="IG104" s="27"/>
      <c r="IH104" s="27"/>
      <c r="II104" s="27"/>
      <c r="IJ104" s="27"/>
      <c r="IK104" s="27"/>
      <c r="IL104" s="27"/>
      <c r="IM104" s="27"/>
      <c r="IN104" s="27"/>
      <c r="IO104" s="27"/>
      <c r="IP104" s="27"/>
      <c r="IQ104" s="27"/>
      <c r="IR104" s="27"/>
      <c r="IS104" s="27"/>
      <c r="IT104" s="27"/>
      <c r="IU104" s="27"/>
    </row>
    <row r="105" spans="1:255" s="26" customFormat="1">
      <c r="A105" s="27"/>
      <c r="B105" s="7" t="s">
        <v>106</v>
      </c>
      <c r="C105" s="56" t="s">
        <v>547</v>
      </c>
      <c r="D105" s="36">
        <v>31.3</v>
      </c>
      <c r="E105" s="34" t="s">
        <v>44</v>
      </c>
      <c r="F105" s="27"/>
      <c r="G105" s="349"/>
      <c r="H105" s="48" t="s">
        <v>602</v>
      </c>
      <c r="I105" s="43">
        <v>2.64</v>
      </c>
      <c r="J105" s="38" t="s">
        <v>69</v>
      </c>
      <c r="K105" s="51"/>
      <c r="L105" s="51"/>
      <c r="M105" s="51"/>
      <c r="N105" s="51"/>
      <c r="S105" s="25"/>
      <c r="X105" s="25"/>
      <c r="AR105" s="25"/>
      <c r="AW105" s="25"/>
      <c r="BD105" s="27"/>
      <c r="BE105" s="27"/>
      <c r="BF105" s="27"/>
      <c r="BG105" s="27"/>
      <c r="BH105" s="27"/>
      <c r="BI105" s="27"/>
      <c r="BJ105" s="27"/>
      <c r="BK105" s="27"/>
      <c r="BL105" s="27"/>
      <c r="BM105" s="27"/>
      <c r="BN105" s="27"/>
      <c r="BO105" s="27"/>
      <c r="BP105" s="27"/>
      <c r="BQ105" s="27"/>
      <c r="BR105" s="27"/>
      <c r="BS105" s="27"/>
      <c r="BT105" s="27"/>
      <c r="BU105" s="27"/>
      <c r="BV105" s="27"/>
      <c r="BW105" s="27"/>
      <c r="BX105" s="27"/>
      <c r="BY105" s="27"/>
      <c r="BZ105" s="27"/>
      <c r="CA105" s="27"/>
      <c r="CB105" s="27"/>
      <c r="CC105" s="27"/>
      <c r="CD105" s="27"/>
      <c r="CE105" s="27"/>
      <c r="CF105" s="27"/>
      <c r="CG105" s="27"/>
      <c r="CH105" s="27"/>
      <c r="CI105" s="27"/>
      <c r="CJ105" s="27"/>
      <c r="CK105" s="27"/>
      <c r="CL105" s="27"/>
      <c r="CM105" s="27"/>
      <c r="CN105" s="27"/>
      <c r="CO105" s="27"/>
      <c r="CP105" s="27"/>
      <c r="CQ105" s="27"/>
      <c r="CR105" s="27"/>
      <c r="CS105" s="27"/>
      <c r="CT105" s="27"/>
      <c r="CU105" s="27"/>
      <c r="CV105" s="27"/>
      <c r="CW105" s="27"/>
      <c r="CX105" s="27"/>
      <c r="CY105" s="27"/>
      <c r="CZ105" s="27"/>
      <c r="DA105" s="27"/>
      <c r="DB105" s="27"/>
      <c r="DC105" s="27"/>
      <c r="DD105" s="27"/>
      <c r="DE105" s="27"/>
      <c r="DF105" s="27"/>
      <c r="DG105" s="27"/>
      <c r="DH105" s="27"/>
      <c r="DI105" s="27"/>
      <c r="DJ105" s="27"/>
      <c r="DK105" s="27"/>
      <c r="DL105" s="27"/>
      <c r="DM105" s="27"/>
      <c r="DN105" s="27"/>
      <c r="DO105" s="27"/>
      <c r="DP105" s="27"/>
      <c r="DQ105" s="27"/>
      <c r="DR105" s="27"/>
      <c r="DS105" s="27"/>
      <c r="DT105" s="27"/>
      <c r="DU105" s="27"/>
      <c r="DV105" s="27"/>
      <c r="DW105" s="27"/>
      <c r="DX105" s="27"/>
      <c r="DY105" s="27"/>
      <c r="DZ105" s="27"/>
      <c r="EA105" s="27"/>
      <c r="EB105" s="27"/>
      <c r="EC105" s="27"/>
      <c r="ED105" s="27"/>
      <c r="EE105" s="27"/>
      <c r="EF105" s="27"/>
      <c r="EG105" s="27"/>
      <c r="EH105" s="27"/>
      <c r="EI105" s="27"/>
      <c r="EJ105" s="27"/>
      <c r="EK105" s="27"/>
      <c r="EL105" s="27"/>
      <c r="EM105" s="27"/>
      <c r="EN105" s="27"/>
      <c r="EO105" s="27"/>
      <c r="EP105" s="27"/>
      <c r="EQ105" s="27"/>
      <c r="ER105" s="27"/>
      <c r="ES105" s="27"/>
      <c r="ET105" s="27"/>
      <c r="EU105" s="27"/>
      <c r="EV105" s="27"/>
      <c r="EW105" s="27"/>
      <c r="EX105" s="27"/>
      <c r="EY105" s="27"/>
      <c r="EZ105" s="27"/>
      <c r="FA105" s="27"/>
      <c r="FB105" s="27"/>
      <c r="FC105" s="27"/>
      <c r="FD105" s="27"/>
      <c r="FE105" s="27"/>
      <c r="FF105" s="27"/>
      <c r="FG105" s="27"/>
      <c r="FH105" s="27"/>
      <c r="FI105" s="27"/>
      <c r="FJ105" s="27"/>
      <c r="FK105" s="27"/>
      <c r="FL105" s="27"/>
      <c r="FM105" s="27"/>
      <c r="FN105" s="27"/>
      <c r="FO105" s="27"/>
      <c r="FP105" s="27"/>
      <c r="FQ105" s="27"/>
      <c r="FR105" s="27"/>
      <c r="FS105" s="27"/>
      <c r="FT105" s="27"/>
      <c r="FU105" s="27"/>
      <c r="FV105" s="27"/>
      <c r="FW105" s="27"/>
      <c r="FX105" s="27"/>
      <c r="FY105" s="27"/>
      <c r="FZ105" s="27"/>
      <c r="GA105" s="27"/>
      <c r="GB105" s="27"/>
      <c r="GC105" s="27"/>
      <c r="GD105" s="27"/>
      <c r="GE105" s="27"/>
      <c r="GF105" s="27"/>
      <c r="GG105" s="27"/>
      <c r="GH105" s="27"/>
      <c r="GI105" s="27"/>
      <c r="GJ105" s="27"/>
      <c r="GK105" s="27"/>
      <c r="GL105" s="27"/>
      <c r="GM105" s="27"/>
      <c r="GN105" s="27"/>
      <c r="GO105" s="27"/>
      <c r="GP105" s="27"/>
      <c r="GQ105" s="27"/>
      <c r="GR105" s="27"/>
      <c r="GS105" s="27"/>
      <c r="GT105" s="27"/>
      <c r="GU105" s="27"/>
      <c r="GV105" s="27"/>
      <c r="GW105" s="27"/>
      <c r="GX105" s="27"/>
      <c r="GY105" s="27"/>
      <c r="GZ105" s="27"/>
      <c r="HA105" s="27"/>
      <c r="HB105" s="27"/>
      <c r="HC105" s="27"/>
      <c r="HD105" s="27"/>
      <c r="HE105" s="27"/>
      <c r="HF105" s="27"/>
      <c r="HG105" s="27"/>
      <c r="HH105" s="27"/>
      <c r="HI105" s="27"/>
      <c r="HJ105" s="27"/>
      <c r="HK105" s="27"/>
      <c r="HL105" s="27"/>
      <c r="HM105" s="27"/>
      <c r="HN105" s="27"/>
      <c r="HO105" s="27"/>
      <c r="HP105" s="27"/>
      <c r="HQ105" s="27"/>
      <c r="HR105" s="27"/>
      <c r="HS105" s="27"/>
      <c r="HT105" s="27"/>
      <c r="HU105" s="27"/>
      <c r="HV105" s="27"/>
      <c r="HW105" s="27"/>
      <c r="HX105" s="27"/>
      <c r="HY105" s="27"/>
      <c r="HZ105" s="27"/>
      <c r="IA105" s="27"/>
      <c r="IB105" s="27"/>
      <c r="IC105" s="27"/>
      <c r="ID105" s="27"/>
      <c r="IE105" s="27"/>
      <c r="IF105" s="27"/>
      <c r="IG105" s="27"/>
      <c r="IH105" s="27"/>
      <c r="II105" s="27"/>
      <c r="IJ105" s="27"/>
      <c r="IK105" s="27"/>
      <c r="IL105" s="27"/>
      <c r="IM105" s="27"/>
      <c r="IN105" s="27"/>
      <c r="IO105" s="27"/>
      <c r="IP105" s="27"/>
      <c r="IQ105" s="27"/>
      <c r="IR105" s="27"/>
      <c r="IS105" s="27"/>
      <c r="IT105" s="27"/>
      <c r="IU105" s="27"/>
    </row>
    <row r="106" spans="1:255" s="26" customFormat="1">
      <c r="A106" s="27"/>
      <c r="B106" s="7" t="s">
        <v>106</v>
      </c>
      <c r="C106" s="56" t="s">
        <v>548</v>
      </c>
      <c r="D106" s="36">
        <v>3.8</v>
      </c>
      <c r="E106" s="34" t="s">
        <v>44</v>
      </c>
      <c r="F106" s="27"/>
      <c r="G106" s="349" t="s">
        <v>115</v>
      </c>
      <c r="H106" s="48" t="s">
        <v>399</v>
      </c>
      <c r="I106" s="43">
        <v>3.3</v>
      </c>
      <c r="J106" s="38" t="s">
        <v>69</v>
      </c>
      <c r="K106" s="51"/>
      <c r="L106" s="51"/>
      <c r="M106" s="51"/>
      <c r="N106" s="51"/>
      <c r="S106" s="25"/>
      <c r="X106" s="25"/>
      <c r="AR106" s="25"/>
      <c r="AW106" s="25"/>
      <c r="BD106" s="27"/>
      <c r="BE106" s="27"/>
      <c r="BF106" s="27"/>
      <c r="BG106" s="27"/>
      <c r="BH106" s="27"/>
      <c r="BI106" s="27"/>
      <c r="BJ106" s="27"/>
      <c r="BK106" s="27"/>
      <c r="BL106" s="27"/>
      <c r="BM106" s="27"/>
      <c r="BN106" s="27"/>
      <c r="BO106" s="27"/>
      <c r="BP106" s="27"/>
      <c r="BQ106" s="27"/>
      <c r="BR106" s="27"/>
      <c r="BS106" s="27"/>
      <c r="BT106" s="27"/>
      <c r="BU106" s="27"/>
      <c r="BV106" s="27"/>
      <c r="BW106" s="27"/>
      <c r="BX106" s="27"/>
      <c r="BY106" s="27"/>
      <c r="BZ106" s="27"/>
      <c r="CA106" s="27"/>
      <c r="CB106" s="27"/>
      <c r="CC106" s="27"/>
      <c r="CD106" s="27"/>
      <c r="CE106" s="27"/>
      <c r="CF106" s="27"/>
      <c r="CG106" s="27"/>
      <c r="CH106" s="27"/>
      <c r="CI106" s="27"/>
      <c r="CJ106" s="27"/>
      <c r="CK106" s="27"/>
      <c r="CL106" s="27"/>
      <c r="CM106" s="27"/>
      <c r="CN106" s="27"/>
      <c r="CO106" s="27"/>
      <c r="CP106" s="27"/>
      <c r="CQ106" s="27"/>
      <c r="CR106" s="27"/>
      <c r="CS106" s="27"/>
      <c r="CT106" s="27"/>
      <c r="CU106" s="27"/>
      <c r="CV106" s="27"/>
      <c r="CW106" s="27"/>
      <c r="CX106" s="27"/>
      <c r="CY106" s="27"/>
      <c r="CZ106" s="27"/>
      <c r="DA106" s="27"/>
      <c r="DB106" s="27"/>
      <c r="DC106" s="27"/>
      <c r="DD106" s="27"/>
      <c r="DE106" s="27"/>
      <c r="DF106" s="27"/>
      <c r="DG106" s="27"/>
      <c r="DH106" s="27"/>
      <c r="DI106" s="27"/>
      <c r="DJ106" s="27"/>
      <c r="DK106" s="27"/>
      <c r="DL106" s="27"/>
      <c r="DM106" s="27"/>
      <c r="DN106" s="27"/>
      <c r="DO106" s="27"/>
      <c r="DP106" s="27"/>
      <c r="DQ106" s="27"/>
      <c r="DR106" s="27"/>
      <c r="DS106" s="27"/>
      <c r="DT106" s="27"/>
      <c r="DU106" s="27"/>
      <c r="DV106" s="27"/>
      <c r="DW106" s="27"/>
      <c r="DX106" s="27"/>
      <c r="DY106" s="27"/>
      <c r="DZ106" s="27"/>
      <c r="EA106" s="27"/>
      <c r="EB106" s="27"/>
      <c r="EC106" s="27"/>
      <c r="ED106" s="27"/>
      <c r="EE106" s="27"/>
      <c r="EF106" s="27"/>
      <c r="EG106" s="27"/>
      <c r="EH106" s="27"/>
      <c r="EI106" s="27"/>
      <c r="EJ106" s="27"/>
      <c r="EK106" s="27"/>
      <c r="EL106" s="27"/>
      <c r="EM106" s="27"/>
      <c r="EN106" s="27"/>
      <c r="EO106" s="27"/>
      <c r="EP106" s="27"/>
      <c r="EQ106" s="27"/>
      <c r="ER106" s="27"/>
      <c r="ES106" s="27"/>
      <c r="ET106" s="27"/>
      <c r="EU106" s="27"/>
      <c r="EV106" s="27"/>
      <c r="EW106" s="27"/>
      <c r="EX106" s="27"/>
      <c r="EY106" s="27"/>
      <c r="EZ106" s="27"/>
      <c r="FA106" s="27"/>
      <c r="FB106" s="27"/>
      <c r="FC106" s="27"/>
      <c r="FD106" s="27"/>
      <c r="FE106" s="27"/>
      <c r="FF106" s="27"/>
      <c r="FG106" s="27"/>
      <c r="FH106" s="27"/>
      <c r="FI106" s="27"/>
      <c r="FJ106" s="27"/>
      <c r="FK106" s="27"/>
      <c r="FL106" s="27"/>
      <c r="FM106" s="27"/>
      <c r="FN106" s="27"/>
      <c r="FO106" s="27"/>
      <c r="FP106" s="27"/>
      <c r="FQ106" s="27"/>
      <c r="FR106" s="27"/>
      <c r="FS106" s="27"/>
      <c r="FT106" s="27"/>
      <c r="FU106" s="27"/>
      <c r="FV106" s="27"/>
      <c r="FW106" s="27"/>
      <c r="FX106" s="27"/>
      <c r="FY106" s="27"/>
      <c r="FZ106" s="27"/>
      <c r="GA106" s="27"/>
      <c r="GB106" s="27"/>
      <c r="GC106" s="27"/>
      <c r="GD106" s="27"/>
      <c r="GE106" s="27"/>
      <c r="GF106" s="27"/>
      <c r="GG106" s="27"/>
      <c r="GH106" s="27"/>
      <c r="GI106" s="27"/>
      <c r="GJ106" s="27"/>
      <c r="GK106" s="27"/>
      <c r="GL106" s="27"/>
      <c r="GM106" s="27"/>
      <c r="GN106" s="27"/>
      <c r="GO106" s="27"/>
      <c r="GP106" s="27"/>
      <c r="GQ106" s="27"/>
      <c r="GR106" s="27"/>
      <c r="GS106" s="27"/>
      <c r="GT106" s="27"/>
      <c r="GU106" s="27"/>
      <c r="GV106" s="27"/>
      <c r="GW106" s="27"/>
      <c r="GX106" s="27"/>
      <c r="GY106" s="27"/>
      <c r="GZ106" s="27"/>
      <c r="HA106" s="27"/>
      <c r="HB106" s="27"/>
      <c r="HC106" s="27"/>
      <c r="HD106" s="27"/>
      <c r="HE106" s="27"/>
      <c r="HF106" s="27"/>
      <c r="HG106" s="27"/>
      <c r="HH106" s="27"/>
      <c r="HI106" s="27"/>
      <c r="HJ106" s="27"/>
      <c r="HK106" s="27"/>
      <c r="HL106" s="27"/>
      <c r="HM106" s="27"/>
      <c r="HN106" s="27"/>
      <c r="HO106" s="27"/>
      <c r="HP106" s="27"/>
      <c r="HQ106" s="27"/>
      <c r="HR106" s="27"/>
      <c r="HS106" s="27"/>
      <c r="HT106" s="27"/>
      <c r="HU106" s="27"/>
      <c r="HV106" s="27"/>
      <c r="HW106" s="27"/>
      <c r="HX106" s="27"/>
      <c r="HY106" s="27"/>
      <c r="HZ106" s="27"/>
      <c r="IA106" s="27"/>
      <c r="IB106" s="27"/>
      <c r="IC106" s="27"/>
      <c r="ID106" s="27"/>
      <c r="IE106" s="27"/>
      <c r="IF106" s="27"/>
      <c r="IG106" s="27"/>
      <c r="IH106" s="27"/>
      <c r="II106" s="27"/>
      <c r="IJ106" s="27"/>
      <c r="IK106" s="27"/>
      <c r="IL106" s="27"/>
      <c r="IM106" s="27"/>
      <c r="IN106" s="27"/>
      <c r="IO106" s="27"/>
      <c r="IP106" s="27"/>
      <c r="IQ106" s="27"/>
      <c r="IR106" s="27"/>
      <c r="IS106" s="27"/>
      <c r="IT106" s="27"/>
      <c r="IU106" s="27"/>
    </row>
    <row r="107" spans="1:255" s="26" customFormat="1">
      <c r="A107" s="27"/>
      <c r="B107" s="7" t="s">
        <v>106</v>
      </c>
      <c r="C107" s="56" t="s">
        <v>549</v>
      </c>
      <c r="D107" s="36">
        <v>8.72E-2</v>
      </c>
      <c r="E107" s="34" t="s">
        <v>109</v>
      </c>
      <c r="F107" s="27"/>
      <c r="G107" s="349"/>
      <c r="H107" s="48" t="s">
        <v>400</v>
      </c>
      <c r="I107" s="43">
        <v>3.13</v>
      </c>
      <c r="J107" s="38" t="s">
        <v>69</v>
      </c>
      <c r="K107" s="51"/>
      <c r="L107" s="51"/>
      <c r="M107" s="51"/>
      <c r="N107" s="51"/>
      <c r="S107" s="25"/>
      <c r="X107" s="25"/>
      <c r="AR107" s="25"/>
      <c r="AW107" s="25"/>
      <c r="BD107" s="27"/>
      <c r="BE107" s="27"/>
      <c r="BF107" s="27"/>
      <c r="BG107" s="27"/>
      <c r="BH107" s="27"/>
      <c r="BI107" s="27"/>
      <c r="BJ107" s="27"/>
      <c r="BK107" s="27"/>
      <c r="BL107" s="27"/>
      <c r="BM107" s="27"/>
      <c r="BN107" s="27"/>
      <c r="BO107" s="27"/>
      <c r="BP107" s="27"/>
      <c r="BQ107" s="27"/>
      <c r="BR107" s="27"/>
      <c r="BS107" s="27"/>
      <c r="BT107" s="27"/>
      <c r="BU107" s="27"/>
      <c r="BV107" s="27"/>
      <c r="BW107" s="27"/>
      <c r="BX107" s="27"/>
      <c r="BY107" s="27"/>
      <c r="BZ107" s="27"/>
      <c r="CA107" s="27"/>
      <c r="CB107" s="27"/>
      <c r="CC107" s="27"/>
      <c r="CD107" s="27"/>
      <c r="CE107" s="27"/>
      <c r="CF107" s="27"/>
      <c r="CG107" s="27"/>
      <c r="CH107" s="27"/>
      <c r="CI107" s="27"/>
      <c r="CJ107" s="27"/>
      <c r="CK107" s="27"/>
      <c r="CL107" s="27"/>
      <c r="CM107" s="27"/>
      <c r="CN107" s="27"/>
      <c r="CO107" s="27"/>
      <c r="CP107" s="27"/>
      <c r="CQ107" s="27"/>
      <c r="CR107" s="27"/>
      <c r="CS107" s="27"/>
      <c r="CT107" s="27"/>
      <c r="CU107" s="27"/>
      <c r="CV107" s="27"/>
      <c r="CW107" s="27"/>
      <c r="CX107" s="27"/>
      <c r="CY107" s="27"/>
      <c r="CZ107" s="27"/>
      <c r="DA107" s="27"/>
      <c r="DB107" s="27"/>
      <c r="DC107" s="27"/>
      <c r="DD107" s="27"/>
      <c r="DE107" s="27"/>
      <c r="DF107" s="27"/>
      <c r="DG107" s="27"/>
      <c r="DH107" s="27"/>
      <c r="DI107" s="27"/>
      <c r="DJ107" s="27"/>
      <c r="DK107" s="27"/>
      <c r="DL107" s="27"/>
      <c r="DM107" s="27"/>
      <c r="DN107" s="27"/>
      <c r="DO107" s="27"/>
      <c r="DP107" s="27"/>
      <c r="DQ107" s="27"/>
      <c r="DR107" s="27"/>
      <c r="DS107" s="27"/>
      <c r="DT107" s="27"/>
      <c r="DU107" s="27"/>
      <c r="DV107" s="27"/>
      <c r="DW107" s="27"/>
      <c r="DX107" s="27"/>
      <c r="DY107" s="27"/>
      <c r="DZ107" s="27"/>
      <c r="EA107" s="27"/>
      <c r="EB107" s="27"/>
      <c r="EC107" s="27"/>
      <c r="ED107" s="27"/>
      <c r="EE107" s="27"/>
      <c r="EF107" s="27"/>
      <c r="EG107" s="27"/>
      <c r="EH107" s="27"/>
      <c r="EI107" s="27"/>
      <c r="EJ107" s="27"/>
      <c r="EK107" s="27"/>
      <c r="EL107" s="27"/>
      <c r="EM107" s="27"/>
      <c r="EN107" s="27"/>
      <c r="EO107" s="27"/>
      <c r="EP107" s="27"/>
      <c r="EQ107" s="27"/>
      <c r="ER107" s="27"/>
      <c r="ES107" s="27"/>
      <c r="ET107" s="27"/>
      <c r="EU107" s="27"/>
      <c r="EV107" s="27"/>
      <c r="EW107" s="27"/>
      <c r="EX107" s="27"/>
      <c r="EY107" s="27"/>
      <c r="EZ107" s="27"/>
      <c r="FA107" s="27"/>
      <c r="FB107" s="27"/>
      <c r="FC107" s="27"/>
      <c r="FD107" s="27"/>
      <c r="FE107" s="27"/>
      <c r="FF107" s="27"/>
      <c r="FG107" s="27"/>
      <c r="FH107" s="27"/>
      <c r="FI107" s="27"/>
      <c r="FJ107" s="27"/>
      <c r="FK107" s="27"/>
      <c r="FL107" s="27"/>
      <c r="FM107" s="27"/>
      <c r="FN107" s="27"/>
      <c r="FO107" s="27"/>
      <c r="FP107" s="27"/>
      <c r="FQ107" s="27"/>
      <c r="FR107" s="27"/>
      <c r="FS107" s="27"/>
      <c r="FT107" s="27"/>
      <c r="FU107" s="27"/>
      <c r="FV107" s="27"/>
      <c r="FW107" s="27"/>
      <c r="FX107" s="27"/>
      <c r="FY107" s="27"/>
      <c r="FZ107" s="27"/>
      <c r="GA107" s="27"/>
      <c r="GB107" s="27"/>
      <c r="GC107" s="27"/>
      <c r="GD107" s="27"/>
      <c r="GE107" s="27"/>
      <c r="GF107" s="27"/>
      <c r="GG107" s="27"/>
      <c r="GH107" s="27"/>
      <c r="GI107" s="27"/>
      <c r="GJ107" s="27"/>
      <c r="GK107" s="27"/>
      <c r="GL107" s="27"/>
      <c r="GM107" s="27"/>
      <c r="GN107" s="27"/>
      <c r="GO107" s="27"/>
      <c r="GP107" s="27"/>
      <c r="GQ107" s="27"/>
      <c r="GR107" s="27"/>
      <c r="GS107" s="27"/>
      <c r="GT107" s="27"/>
      <c r="GU107" s="27"/>
      <c r="GV107" s="27"/>
      <c r="GW107" s="27"/>
      <c r="GX107" s="27"/>
      <c r="GY107" s="27"/>
      <c r="GZ107" s="27"/>
      <c r="HA107" s="27"/>
      <c r="HB107" s="27"/>
      <c r="HC107" s="27"/>
      <c r="HD107" s="27"/>
      <c r="HE107" s="27"/>
      <c r="HF107" s="27"/>
      <c r="HG107" s="27"/>
      <c r="HH107" s="27"/>
      <c r="HI107" s="27"/>
      <c r="HJ107" s="27"/>
      <c r="HK107" s="27"/>
      <c r="HL107" s="27"/>
      <c r="HM107" s="27"/>
      <c r="HN107" s="27"/>
      <c r="HO107" s="27"/>
      <c r="HP107" s="27"/>
      <c r="HQ107" s="27"/>
      <c r="HR107" s="27"/>
      <c r="HS107" s="27"/>
      <c r="HT107" s="27"/>
      <c r="HU107" s="27"/>
      <c r="HV107" s="27"/>
      <c r="HW107" s="27"/>
      <c r="HX107" s="27"/>
      <c r="HY107" s="27"/>
      <c r="HZ107" s="27"/>
      <c r="IA107" s="27"/>
      <c r="IB107" s="27"/>
      <c r="IC107" s="27"/>
      <c r="ID107" s="27"/>
      <c r="IE107" s="27"/>
      <c r="IF107" s="27"/>
      <c r="IG107" s="27"/>
      <c r="IH107" s="27"/>
      <c r="II107" s="27"/>
      <c r="IJ107" s="27"/>
      <c r="IK107" s="27"/>
      <c r="IL107" s="27"/>
      <c r="IM107" s="27"/>
      <c r="IN107" s="27"/>
      <c r="IO107" s="27"/>
      <c r="IP107" s="27"/>
      <c r="IQ107" s="27"/>
      <c r="IR107" s="27"/>
      <c r="IS107" s="27"/>
      <c r="IT107" s="27"/>
      <c r="IU107" s="27"/>
    </row>
    <row r="108" spans="1:255" s="26" customFormat="1">
      <c r="A108" s="27"/>
      <c r="B108" s="7" t="s">
        <v>106</v>
      </c>
      <c r="C108" s="56" t="s">
        <v>550</v>
      </c>
      <c r="D108" s="36">
        <v>4.6899999999999997E-2</v>
      </c>
      <c r="E108" s="34" t="s">
        <v>116</v>
      </c>
      <c r="F108" s="27"/>
      <c r="G108" s="349"/>
      <c r="H108" s="48" t="s">
        <v>401</v>
      </c>
      <c r="I108" s="43">
        <v>3.13</v>
      </c>
      <c r="J108" s="38" t="s">
        <v>69</v>
      </c>
      <c r="K108" s="51"/>
      <c r="L108" s="51"/>
      <c r="M108" s="51"/>
      <c r="N108" s="51"/>
      <c r="S108" s="25"/>
      <c r="X108" s="25"/>
      <c r="AR108" s="25"/>
      <c r="AW108" s="25"/>
      <c r="BD108" s="27"/>
      <c r="BE108" s="27"/>
      <c r="BF108" s="27"/>
      <c r="BG108" s="27"/>
      <c r="BH108" s="27"/>
      <c r="BI108" s="27"/>
      <c r="BJ108" s="27"/>
      <c r="BK108" s="27"/>
      <c r="BL108" s="27"/>
      <c r="BM108" s="27"/>
      <c r="BN108" s="27"/>
      <c r="BO108" s="27"/>
      <c r="BP108" s="27"/>
      <c r="BQ108" s="27"/>
      <c r="BR108" s="27"/>
      <c r="BS108" s="27"/>
      <c r="BT108" s="27"/>
      <c r="BU108" s="27"/>
      <c r="BV108" s="27"/>
      <c r="BW108" s="27"/>
      <c r="BX108" s="27"/>
      <c r="BY108" s="27"/>
      <c r="BZ108" s="27"/>
      <c r="CA108" s="27"/>
      <c r="CB108" s="27"/>
      <c r="CC108" s="27"/>
      <c r="CD108" s="27"/>
      <c r="CE108" s="27"/>
      <c r="CF108" s="27"/>
      <c r="CG108" s="27"/>
      <c r="CH108" s="27"/>
      <c r="CI108" s="27"/>
      <c r="CJ108" s="27"/>
      <c r="CK108" s="27"/>
      <c r="CL108" s="27"/>
      <c r="CM108" s="27"/>
      <c r="CN108" s="27"/>
      <c r="CO108" s="27"/>
      <c r="CP108" s="27"/>
      <c r="CQ108" s="27"/>
      <c r="CR108" s="27"/>
      <c r="CS108" s="27"/>
      <c r="CT108" s="27"/>
      <c r="CU108" s="27"/>
      <c r="CV108" s="27"/>
      <c r="CW108" s="27"/>
      <c r="CX108" s="27"/>
      <c r="CY108" s="27"/>
      <c r="CZ108" s="27"/>
      <c r="DA108" s="27"/>
      <c r="DB108" s="27"/>
      <c r="DC108" s="27"/>
      <c r="DD108" s="27"/>
      <c r="DE108" s="27"/>
      <c r="DF108" s="27"/>
      <c r="DG108" s="27"/>
      <c r="DH108" s="27"/>
      <c r="DI108" s="27"/>
      <c r="DJ108" s="27"/>
      <c r="DK108" s="27"/>
      <c r="DL108" s="27"/>
      <c r="DM108" s="27"/>
      <c r="DN108" s="27"/>
      <c r="DO108" s="27"/>
      <c r="DP108" s="27"/>
      <c r="DQ108" s="27"/>
      <c r="DR108" s="27"/>
      <c r="DS108" s="27"/>
      <c r="DT108" s="27"/>
      <c r="DU108" s="27"/>
      <c r="DV108" s="27"/>
      <c r="DW108" s="27"/>
      <c r="DX108" s="27"/>
      <c r="DY108" s="27"/>
      <c r="DZ108" s="27"/>
      <c r="EA108" s="27"/>
      <c r="EB108" s="27"/>
      <c r="EC108" s="27"/>
      <c r="ED108" s="27"/>
      <c r="EE108" s="27"/>
      <c r="EF108" s="27"/>
      <c r="EG108" s="27"/>
      <c r="EH108" s="27"/>
      <c r="EI108" s="27"/>
      <c r="EJ108" s="27"/>
      <c r="EK108" s="27"/>
      <c r="EL108" s="27"/>
      <c r="EM108" s="27"/>
      <c r="EN108" s="27"/>
      <c r="EO108" s="27"/>
      <c r="EP108" s="27"/>
      <c r="EQ108" s="27"/>
      <c r="ER108" s="27"/>
      <c r="ES108" s="27"/>
      <c r="ET108" s="27"/>
      <c r="EU108" s="27"/>
      <c r="EV108" s="27"/>
      <c r="EW108" s="27"/>
      <c r="EX108" s="27"/>
      <c r="EY108" s="27"/>
      <c r="EZ108" s="27"/>
      <c r="FA108" s="27"/>
      <c r="FB108" s="27"/>
      <c r="FC108" s="27"/>
      <c r="FD108" s="27"/>
      <c r="FE108" s="27"/>
      <c r="FF108" s="27"/>
      <c r="FG108" s="27"/>
      <c r="FH108" s="27"/>
      <c r="FI108" s="27"/>
      <c r="FJ108" s="27"/>
      <c r="FK108" s="27"/>
      <c r="FL108" s="27"/>
      <c r="FM108" s="27"/>
      <c r="FN108" s="27"/>
      <c r="FO108" s="27"/>
      <c r="FP108" s="27"/>
      <c r="FQ108" s="27"/>
      <c r="FR108" s="27"/>
      <c r="FS108" s="27"/>
      <c r="FT108" s="27"/>
      <c r="FU108" s="27"/>
      <c r="FV108" s="27"/>
      <c r="FW108" s="27"/>
      <c r="FX108" s="27"/>
      <c r="FY108" s="27"/>
      <c r="FZ108" s="27"/>
      <c r="GA108" s="27"/>
      <c r="GB108" s="27"/>
      <c r="GC108" s="27"/>
      <c r="GD108" s="27"/>
      <c r="GE108" s="27"/>
      <c r="GF108" s="27"/>
      <c r="GG108" s="27"/>
      <c r="GH108" s="27"/>
      <c r="GI108" s="27"/>
      <c r="GJ108" s="27"/>
      <c r="GK108" s="27"/>
      <c r="GL108" s="27"/>
      <c r="GM108" s="27"/>
      <c r="GN108" s="27"/>
      <c r="GO108" s="27"/>
      <c r="GP108" s="27"/>
      <c r="GQ108" s="27"/>
      <c r="GR108" s="27"/>
      <c r="GS108" s="27"/>
      <c r="GT108" s="27"/>
      <c r="GU108" s="27"/>
      <c r="GV108" s="27"/>
      <c r="GW108" s="27"/>
      <c r="GX108" s="27"/>
      <c r="GY108" s="27"/>
      <c r="GZ108" s="27"/>
      <c r="HA108" s="27"/>
      <c r="HB108" s="27"/>
      <c r="HC108" s="27"/>
      <c r="HD108" s="27"/>
      <c r="HE108" s="27"/>
      <c r="HF108" s="27"/>
      <c r="HG108" s="27"/>
      <c r="HH108" s="27"/>
      <c r="HI108" s="27"/>
      <c r="HJ108" s="27"/>
      <c r="HK108" s="27"/>
      <c r="HL108" s="27"/>
      <c r="HM108" s="27"/>
      <c r="HN108" s="27"/>
      <c r="HO108" s="27"/>
      <c r="HP108" s="27"/>
      <c r="HQ108" s="27"/>
      <c r="HR108" s="27"/>
      <c r="HS108" s="27"/>
      <c r="HT108" s="27"/>
      <c r="HU108" s="27"/>
      <c r="HV108" s="27"/>
      <c r="HW108" s="27"/>
      <c r="HX108" s="27"/>
      <c r="HY108" s="27"/>
      <c r="HZ108" s="27"/>
      <c r="IA108" s="27"/>
      <c r="IB108" s="27"/>
      <c r="IC108" s="27"/>
      <c r="ID108" s="27"/>
      <c r="IE108" s="27"/>
      <c r="IF108" s="27"/>
      <c r="IG108" s="27"/>
      <c r="IH108" s="27"/>
      <c r="II108" s="27"/>
      <c r="IJ108" s="27"/>
      <c r="IK108" s="27"/>
      <c r="IL108" s="27"/>
      <c r="IM108" s="27"/>
      <c r="IN108" s="27"/>
      <c r="IO108" s="27"/>
      <c r="IP108" s="27"/>
      <c r="IQ108" s="27"/>
      <c r="IR108" s="27"/>
      <c r="IS108" s="27"/>
      <c r="IT108" s="27"/>
      <c r="IU108" s="27"/>
    </row>
    <row r="109" spans="1:255" s="26" customFormat="1">
      <c r="A109" s="27"/>
      <c r="B109" s="7" t="s">
        <v>106</v>
      </c>
      <c r="C109" s="56" t="s">
        <v>551</v>
      </c>
      <c r="D109" s="36">
        <v>4.41</v>
      </c>
      <c r="E109" s="34" t="s">
        <v>44</v>
      </c>
      <c r="F109" s="27"/>
      <c r="G109" s="349"/>
      <c r="H109" s="48" t="s">
        <v>402</v>
      </c>
      <c r="I109" s="43">
        <v>3.13</v>
      </c>
      <c r="J109" s="38" t="s">
        <v>69</v>
      </c>
      <c r="K109" s="51"/>
      <c r="L109" s="51"/>
      <c r="M109" s="51"/>
      <c r="N109" s="51"/>
      <c r="S109" s="25"/>
      <c r="X109" s="25"/>
      <c r="AR109" s="25"/>
      <c r="AW109" s="25"/>
      <c r="BD109" s="27"/>
      <c r="BE109" s="27"/>
      <c r="BF109" s="27"/>
      <c r="BG109" s="27"/>
      <c r="BH109" s="27"/>
      <c r="BI109" s="27"/>
      <c r="BJ109" s="27"/>
      <c r="BK109" s="27"/>
      <c r="BL109" s="27"/>
      <c r="BM109" s="27"/>
      <c r="BN109" s="27"/>
      <c r="BO109" s="27"/>
      <c r="BP109" s="27"/>
      <c r="BQ109" s="27"/>
      <c r="BR109" s="27"/>
      <c r="BS109" s="27"/>
      <c r="BT109" s="27"/>
      <c r="BU109" s="27"/>
      <c r="BV109" s="27"/>
      <c r="BW109" s="27"/>
      <c r="BX109" s="27"/>
      <c r="BY109" s="27"/>
      <c r="BZ109" s="27"/>
      <c r="CA109" s="27"/>
      <c r="CB109" s="27"/>
      <c r="CC109" s="27"/>
      <c r="CD109" s="27"/>
      <c r="CE109" s="27"/>
      <c r="CF109" s="27"/>
      <c r="CG109" s="27"/>
      <c r="CH109" s="27"/>
      <c r="CI109" s="27"/>
      <c r="CJ109" s="27"/>
      <c r="CK109" s="27"/>
      <c r="CL109" s="27"/>
      <c r="CM109" s="27"/>
      <c r="CN109" s="27"/>
      <c r="CO109" s="27"/>
      <c r="CP109" s="27"/>
      <c r="CQ109" s="27"/>
      <c r="CR109" s="27"/>
      <c r="CS109" s="27"/>
      <c r="CT109" s="27"/>
      <c r="CU109" s="27"/>
      <c r="CV109" s="27"/>
      <c r="CW109" s="27"/>
      <c r="CX109" s="27"/>
      <c r="CY109" s="27"/>
      <c r="CZ109" s="27"/>
      <c r="DA109" s="27"/>
      <c r="DB109" s="27"/>
      <c r="DC109" s="27"/>
      <c r="DD109" s="27"/>
      <c r="DE109" s="27"/>
      <c r="DF109" s="27"/>
      <c r="DG109" s="27"/>
      <c r="DH109" s="27"/>
      <c r="DI109" s="27"/>
      <c r="DJ109" s="27"/>
      <c r="DK109" s="27"/>
      <c r="DL109" s="27"/>
      <c r="DM109" s="27"/>
      <c r="DN109" s="27"/>
      <c r="DO109" s="27"/>
      <c r="DP109" s="27"/>
      <c r="DQ109" s="27"/>
      <c r="DR109" s="27"/>
      <c r="DS109" s="27"/>
      <c r="DT109" s="27"/>
      <c r="DU109" s="27"/>
      <c r="DV109" s="27"/>
      <c r="DW109" s="27"/>
      <c r="DX109" s="27"/>
      <c r="DY109" s="27"/>
      <c r="DZ109" s="27"/>
      <c r="EA109" s="27"/>
      <c r="EB109" s="27"/>
      <c r="EC109" s="27"/>
      <c r="ED109" s="27"/>
      <c r="EE109" s="27"/>
      <c r="EF109" s="27"/>
      <c r="EG109" s="27"/>
      <c r="EH109" s="27"/>
      <c r="EI109" s="27"/>
      <c r="EJ109" s="27"/>
      <c r="EK109" s="27"/>
      <c r="EL109" s="27"/>
      <c r="EM109" s="27"/>
      <c r="EN109" s="27"/>
      <c r="EO109" s="27"/>
      <c r="EP109" s="27"/>
      <c r="EQ109" s="27"/>
      <c r="ER109" s="27"/>
      <c r="ES109" s="27"/>
      <c r="ET109" s="27"/>
      <c r="EU109" s="27"/>
      <c r="EV109" s="27"/>
      <c r="EW109" s="27"/>
      <c r="EX109" s="27"/>
      <c r="EY109" s="27"/>
      <c r="EZ109" s="27"/>
      <c r="FA109" s="27"/>
      <c r="FB109" s="27"/>
      <c r="FC109" s="27"/>
      <c r="FD109" s="27"/>
      <c r="FE109" s="27"/>
      <c r="FF109" s="27"/>
      <c r="FG109" s="27"/>
      <c r="FH109" s="27"/>
      <c r="FI109" s="27"/>
      <c r="FJ109" s="27"/>
      <c r="FK109" s="27"/>
      <c r="FL109" s="27"/>
      <c r="FM109" s="27"/>
      <c r="FN109" s="27"/>
      <c r="FO109" s="27"/>
      <c r="FP109" s="27"/>
      <c r="FQ109" s="27"/>
      <c r="FR109" s="27"/>
      <c r="FS109" s="27"/>
      <c r="FT109" s="27"/>
      <c r="FU109" s="27"/>
      <c r="FV109" s="27"/>
      <c r="FW109" s="27"/>
      <c r="FX109" s="27"/>
      <c r="FY109" s="27"/>
      <c r="FZ109" s="27"/>
      <c r="GA109" s="27"/>
      <c r="GB109" s="27"/>
      <c r="GC109" s="27"/>
      <c r="GD109" s="27"/>
      <c r="GE109" s="27"/>
      <c r="GF109" s="27"/>
      <c r="GG109" s="27"/>
      <c r="GH109" s="27"/>
      <c r="GI109" s="27"/>
      <c r="GJ109" s="27"/>
      <c r="GK109" s="27"/>
      <c r="GL109" s="27"/>
      <c r="GM109" s="27"/>
      <c r="GN109" s="27"/>
      <c r="GO109" s="27"/>
      <c r="GP109" s="27"/>
      <c r="GQ109" s="27"/>
      <c r="GR109" s="27"/>
      <c r="GS109" s="27"/>
      <c r="GT109" s="27"/>
      <c r="GU109" s="27"/>
      <c r="GV109" s="27"/>
      <c r="GW109" s="27"/>
      <c r="GX109" s="27"/>
      <c r="GY109" s="27"/>
      <c r="GZ109" s="27"/>
      <c r="HA109" s="27"/>
      <c r="HB109" s="27"/>
      <c r="HC109" s="27"/>
      <c r="HD109" s="27"/>
      <c r="HE109" s="27"/>
      <c r="HF109" s="27"/>
      <c r="HG109" s="27"/>
      <c r="HH109" s="27"/>
      <c r="HI109" s="27"/>
      <c r="HJ109" s="27"/>
      <c r="HK109" s="27"/>
      <c r="HL109" s="27"/>
      <c r="HM109" s="27"/>
      <c r="HN109" s="27"/>
      <c r="HO109" s="27"/>
      <c r="HP109" s="27"/>
      <c r="HQ109" s="27"/>
      <c r="HR109" s="27"/>
      <c r="HS109" s="27"/>
      <c r="HT109" s="27"/>
      <c r="HU109" s="27"/>
      <c r="HV109" s="27"/>
      <c r="HW109" s="27"/>
      <c r="HX109" s="27"/>
      <c r="HY109" s="27"/>
      <c r="HZ109" s="27"/>
      <c r="IA109" s="27"/>
      <c r="IB109" s="27"/>
      <c r="IC109" s="27"/>
      <c r="ID109" s="27"/>
      <c r="IE109" s="27"/>
      <c r="IF109" s="27"/>
      <c r="IG109" s="27"/>
      <c r="IH109" s="27"/>
      <c r="II109" s="27"/>
      <c r="IJ109" s="27"/>
      <c r="IK109" s="27"/>
      <c r="IL109" s="27"/>
      <c r="IM109" s="27"/>
      <c r="IN109" s="27"/>
      <c r="IO109" s="27"/>
      <c r="IP109" s="27"/>
      <c r="IQ109" s="27"/>
      <c r="IR109" s="27"/>
      <c r="IS109" s="27"/>
      <c r="IT109" s="27"/>
      <c r="IU109" s="27"/>
    </row>
    <row r="110" spans="1:255" s="26" customFormat="1">
      <c r="A110" s="27"/>
      <c r="B110" s="7" t="s">
        <v>106</v>
      </c>
      <c r="C110" s="56" t="s">
        <v>552</v>
      </c>
      <c r="D110" s="36">
        <v>10.199999999999999</v>
      </c>
      <c r="E110" s="34" t="s">
        <v>44</v>
      </c>
      <c r="F110" s="46"/>
      <c r="G110" s="349"/>
      <c r="H110" s="48" t="s">
        <v>403</v>
      </c>
      <c r="I110" s="43">
        <v>3.12</v>
      </c>
      <c r="J110" s="38" t="s">
        <v>69</v>
      </c>
      <c r="K110" s="51"/>
      <c r="L110" s="51"/>
      <c r="M110" s="51"/>
      <c r="N110" s="51"/>
      <c r="S110" s="25"/>
      <c r="X110" s="25"/>
      <c r="AR110" s="25"/>
      <c r="AW110" s="25"/>
      <c r="BD110" s="27"/>
      <c r="BE110" s="27"/>
      <c r="BF110" s="27"/>
      <c r="BG110" s="27"/>
      <c r="BH110" s="27"/>
      <c r="BI110" s="27"/>
      <c r="BJ110" s="27"/>
      <c r="BK110" s="27"/>
      <c r="BL110" s="27"/>
      <c r="BM110" s="27"/>
      <c r="BN110" s="27"/>
      <c r="BO110" s="27"/>
      <c r="BP110" s="27"/>
      <c r="BQ110" s="27"/>
      <c r="BR110" s="27"/>
      <c r="BS110" s="27"/>
      <c r="BT110" s="27"/>
      <c r="BU110" s="27"/>
      <c r="BV110" s="27"/>
      <c r="BW110" s="27"/>
      <c r="BX110" s="27"/>
      <c r="BY110" s="27"/>
      <c r="BZ110" s="27"/>
      <c r="CA110" s="27"/>
      <c r="CB110" s="27"/>
      <c r="CC110" s="27"/>
      <c r="CD110" s="27"/>
      <c r="CE110" s="27"/>
      <c r="CF110" s="27"/>
      <c r="CG110" s="27"/>
      <c r="CH110" s="27"/>
      <c r="CI110" s="27"/>
      <c r="CJ110" s="27"/>
      <c r="CK110" s="27"/>
      <c r="CL110" s="27"/>
      <c r="CM110" s="27"/>
      <c r="CN110" s="27"/>
      <c r="CO110" s="27"/>
      <c r="CP110" s="27"/>
      <c r="CQ110" s="27"/>
      <c r="CR110" s="27"/>
      <c r="CS110" s="27"/>
      <c r="CT110" s="27"/>
      <c r="CU110" s="27"/>
      <c r="CV110" s="27"/>
      <c r="CW110" s="27"/>
      <c r="CX110" s="27"/>
      <c r="CY110" s="27"/>
      <c r="CZ110" s="27"/>
      <c r="DA110" s="27"/>
      <c r="DB110" s="27"/>
      <c r="DC110" s="27"/>
      <c r="DD110" s="27"/>
      <c r="DE110" s="27"/>
      <c r="DF110" s="27"/>
      <c r="DG110" s="27"/>
      <c r="DH110" s="27"/>
      <c r="DI110" s="27"/>
      <c r="DJ110" s="27"/>
      <c r="DK110" s="27"/>
      <c r="DL110" s="27"/>
      <c r="DM110" s="27"/>
      <c r="DN110" s="27"/>
      <c r="DO110" s="27"/>
      <c r="DP110" s="27"/>
      <c r="DQ110" s="27"/>
      <c r="DR110" s="27"/>
      <c r="DS110" s="27"/>
      <c r="DT110" s="27"/>
      <c r="DU110" s="27"/>
      <c r="DV110" s="27"/>
      <c r="DW110" s="27"/>
      <c r="DX110" s="27"/>
      <c r="DY110" s="27"/>
      <c r="DZ110" s="27"/>
      <c r="EA110" s="27"/>
      <c r="EB110" s="27"/>
      <c r="EC110" s="27"/>
      <c r="ED110" s="27"/>
      <c r="EE110" s="27"/>
      <c r="EF110" s="27"/>
      <c r="EG110" s="27"/>
      <c r="EH110" s="27"/>
      <c r="EI110" s="27"/>
      <c r="EJ110" s="27"/>
      <c r="EK110" s="27"/>
      <c r="EL110" s="27"/>
      <c r="EM110" s="27"/>
      <c r="EN110" s="27"/>
      <c r="EO110" s="27"/>
      <c r="EP110" s="27"/>
      <c r="EQ110" s="27"/>
      <c r="ER110" s="27"/>
      <c r="ES110" s="27"/>
      <c r="ET110" s="27"/>
      <c r="EU110" s="27"/>
      <c r="EV110" s="27"/>
      <c r="EW110" s="27"/>
      <c r="EX110" s="27"/>
      <c r="EY110" s="27"/>
      <c r="EZ110" s="27"/>
      <c r="FA110" s="27"/>
      <c r="FB110" s="27"/>
      <c r="FC110" s="27"/>
      <c r="FD110" s="27"/>
      <c r="FE110" s="27"/>
      <c r="FF110" s="27"/>
      <c r="FG110" s="27"/>
      <c r="FH110" s="27"/>
      <c r="FI110" s="27"/>
      <c r="FJ110" s="27"/>
      <c r="FK110" s="27"/>
      <c r="FL110" s="27"/>
      <c r="FM110" s="27"/>
      <c r="FN110" s="27"/>
      <c r="FO110" s="27"/>
      <c r="FP110" s="27"/>
      <c r="FQ110" s="27"/>
      <c r="FR110" s="27"/>
      <c r="FS110" s="27"/>
      <c r="FT110" s="27"/>
      <c r="FU110" s="27"/>
      <c r="FV110" s="27"/>
      <c r="FW110" s="27"/>
      <c r="FX110" s="27"/>
      <c r="FY110" s="27"/>
      <c r="FZ110" s="27"/>
      <c r="GA110" s="27"/>
      <c r="GB110" s="27"/>
      <c r="GC110" s="27"/>
      <c r="GD110" s="27"/>
      <c r="GE110" s="27"/>
      <c r="GF110" s="27"/>
      <c r="GG110" s="27"/>
      <c r="GH110" s="27"/>
      <c r="GI110" s="27"/>
      <c r="GJ110" s="27"/>
      <c r="GK110" s="27"/>
      <c r="GL110" s="27"/>
      <c r="GM110" s="27"/>
      <c r="GN110" s="27"/>
      <c r="GO110" s="27"/>
      <c r="GP110" s="27"/>
      <c r="GQ110" s="27"/>
      <c r="GR110" s="27"/>
      <c r="GS110" s="27"/>
      <c r="GT110" s="27"/>
      <c r="GU110" s="27"/>
      <c r="GV110" s="27"/>
      <c r="GW110" s="27"/>
      <c r="GX110" s="27"/>
      <c r="GY110" s="27"/>
      <c r="GZ110" s="27"/>
      <c r="HA110" s="27"/>
      <c r="HB110" s="27"/>
      <c r="HC110" s="27"/>
      <c r="HD110" s="27"/>
      <c r="HE110" s="27"/>
      <c r="HF110" s="27"/>
      <c r="HG110" s="27"/>
      <c r="HH110" s="27"/>
      <c r="HI110" s="27"/>
      <c r="HJ110" s="27"/>
      <c r="HK110" s="27"/>
      <c r="HL110" s="27"/>
      <c r="HM110" s="27"/>
      <c r="HN110" s="27"/>
      <c r="HO110" s="27"/>
      <c r="HP110" s="27"/>
      <c r="HQ110" s="27"/>
      <c r="HR110" s="27"/>
      <c r="HS110" s="27"/>
      <c r="HT110" s="27"/>
      <c r="HU110" s="27"/>
      <c r="HV110" s="27"/>
      <c r="HW110" s="27"/>
      <c r="HX110" s="27"/>
      <c r="HY110" s="27"/>
      <c r="HZ110" s="27"/>
      <c r="IA110" s="27"/>
      <c r="IB110" s="27"/>
      <c r="IC110" s="27"/>
      <c r="ID110" s="27"/>
      <c r="IE110" s="27"/>
      <c r="IF110" s="27"/>
      <c r="IG110" s="27"/>
      <c r="IH110" s="27"/>
      <c r="II110" s="27"/>
      <c r="IJ110" s="27"/>
      <c r="IK110" s="27"/>
      <c r="IL110" s="27"/>
      <c r="IM110" s="27"/>
      <c r="IN110" s="27"/>
      <c r="IO110" s="27"/>
      <c r="IP110" s="27"/>
      <c r="IQ110" s="27"/>
      <c r="IR110" s="27"/>
      <c r="IS110" s="27"/>
      <c r="IT110" s="27"/>
      <c r="IU110" s="27"/>
    </row>
    <row r="111" spans="1:255" s="26" customFormat="1">
      <c r="A111" s="27"/>
      <c r="B111" s="7" t="s">
        <v>106</v>
      </c>
      <c r="C111" s="35" t="s">
        <v>553</v>
      </c>
      <c r="D111" s="36">
        <v>3.64</v>
      </c>
      <c r="E111" s="34" t="s">
        <v>44</v>
      </c>
      <c r="F111" s="46"/>
      <c r="G111" s="349"/>
      <c r="H111" s="48" t="s">
        <v>404</v>
      </c>
      <c r="I111" s="43">
        <v>3.13</v>
      </c>
      <c r="J111" s="38" t="s">
        <v>69</v>
      </c>
      <c r="K111" s="46"/>
      <c r="L111" s="51"/>
      <c r="M111" s="51"/>
      <c r="N111" s="51"/>
      <c r="S111" s="25"/>
      <c r="X111" s="25"/>
      <c r="AR111" s="25"/>
      <c r="AW111" s="25"/>
      <c r="BD111" s="27"/>
      <c r="BE111" s="27"/>
      <c r="BF111" s="27"/>
      <c r="BG111" s="27"/>
      <c r="BH111" s="27"/>
      <c r="BI111" s="27"/>
      <c r="BJ111" s="27"/>
      <c r="BK111" s="27"/>
      <c r="BL111" s="27"/>
      <c r="BM111" s="27"/>
      <c r="BN111" s="27"/>
      <c r="BO111" s="27"/>
      <c r="BP111" s="27"/>
      <c r="BQ111" s="27"/>
      <c r="BR111" s="27"/>
      <c r="BS111" s="27"/>
      <c r="BT111" s="27"/>
      <c r="BU111" s="27"/>
      <c r="BV111" s="27"/>
      <c r="BW111" s="27"/>
      <c r="BX111" s="27"/>
      <c r="BY111" s="27"/>
      <c r="BZ111" s="27"/>
      <c r="CA111" s="27"/>
      <c r="CB111" s="27"/>
      <c r="CC111" s="27"/>
      <c r="CD111" s="27"/>
      <c r="CE111" s="27"/>
      <c r="CF111" s="27"/>
      <c r="CG111" s="27"/>
      <c r="CH111" s="27"/>
      <c r="CI111" s="27"/>
      <c r="CJ111" s="27"/>
      <c r="CK111" s="27"/>
      <c r="CL111" s="27"/>
      <c r="CM111" s="27"/>
      <c r="CN111" s="27"/>
      <c r="CO111" s="27"/>
      <c r="CP111" s="27"/>
      <c r="CQ111" s="27"/>
      <c r="CR111" s="27"/>
      <c r="CS111" s="27"/>
      <c r="CT111" s="27"/>
      <c r="CU111" s="27"/>
      <c r="CV111" s="27"/>
      <c r="CW111" s="27"/>
      <c r="CX111" s="27"/>
      <c r="CY111" s="27"/>
      <c r="CZ111" s="27"/>
      <c r="DA111" s="27"/>
      <c r="DB111" s="27"/>
      <c r="DC111" s="27"/>
      <c r="DD111" s="27"/>
      <c r="DE111" s="27"/>
      <c r="DF111" s="27"/>
      <c r="DG111" s="27"/>
      <c r="DH111" s="27"/>
      <c r="DI111" s="27"/>
      <c r="DJ111" s="27"/>
      <c r="DK111" s="27"/>
      <c r="DL111" s="27"/>
      <c r="DM111" s="27"/>
      <c r="DN111" s="27"/>
      <c r="DO111" s="27"/>
      <c r="DP111" s="27"/>
      <c r="DQ111" s="27"/>
      <c r="DR111" s="27"/>
      <c r="DS111" s="27"/>
      <c r="DT111" s="27"/>
      <c r="DU111" s="27"/>
      <c r="DV111" s="27"/>
      <c r="DW111" s="27"/>
      <c r="DX111" s="27"/>
      <c r="DY111" s="27"/>
      <c r="DZ111" s="27"/>
      <c r="EA111" s="27"/>
      <c r="EB111" s="27"/>
      <c r="EC111" s="27"/>
      <c r="ED111" s="27"/>
      <c r="EE111" s="27"/>
      <c r="EF111" s="27"/>
      <c r="EG111" s="27"/>
      <c r="EH111" s="27"/>
      <c r="EI111" s="27"/>
      <c r="EJ111" s="27"/>
      <c r="EK111" s="27"/>
      <c r="EL111" s="27"/>
      <c r="EM111" s="27"/>
      <c r="EN111" s="27"/>
      <c r="EO111" s="27"/>
      <c r="EP111" s="27"/>
      <c r="EQ111" s="27"/>
      <c r="ER111" s="27"/>
      <c r="ES111" s="27"/>
      <c r="ET111" s="27"/>
      <c r="EU111" s="27"/>
      <c r="EV111" s="27"/>
      <c r="EW111" s="27"/>
      <c r="EX111" s="27"/>
      <c r="EY111" s="27"/>
      <c r="EZ111" s="27"/>
      <c r="FA111" s="27"/>
      <c r="FB111" s="27"/>
      <c r="FC111" s="27"/>
      <c r="FD111" s="27"/>
      <c r="FE111" s="27"/>
      <c r="FF111" s="27"/>
      <c r="FG111" s="27"/>
      <c r="FH111" s="27"/>
      <c r="FI111" s="27"/>
      <c r="FJ111" s="27"/>
      <c r="FK111" s="27"/>
      <c r="FL111" s="27"/>
      <c r="FM111" s="27"/>
      <c r="FN111" s="27"/>
      <c r="FO111" s="27"/>
      <c r="FP111" s="27"/>
      <c r="FQ111" s="27"/>
      <c r="FR111" s="27"/>
      <c r="FS111" s="27"/>
      <c r="FT111" s="27"/>
      <c r="FU111" s="27"/>
      <c r="FV111" s="27"/>
      <c r="FW111" s="27"/>
      <c r="FX111" s="27"/>
      <c r="FY111" s="27"/>
      <c r="FZ111" s="27"/>
      <c r="GA111" s="27"/>
      <c r="GB111" s="27"/>
      <c r="GC111" s="27"/>
      <c r="GD111" s="27"/>
      <c r="GE111" s="27"/>
      <c r="GF111" s="27"/>
      <c r="GG111" s="27"/>
      <c r="GH111" s="27"/>
      <c r="GI111" s="27"/>
      <c r="GJ111" s="27"/>
      <c r="GK111" s="27"/>
      <c r="GL111" s="27"/>
      <c r="GM111" s="27"/>
      <c r="GN111" s="27"/>
      <c r="GO111" s="27"/>
      <c r="GP111" s="27"/>
      <c r="GQ111" s="27"/>
      <c r="GR111" s="27"/>
      <c r="GS111" s="27"/>
      <c r="GT111" s="27"/>
      <c r="GU111" s="27"/>
      <c r="GV111" s="27"/>
      <c r="GW111" s="27"/>
      <c r="GX111" s="27"/>
      <c r="GY111" s="27"/>
      <c r="GZ111" s="27"/>
      <c r="HA111" s="27"/>
      <c r="HB111" s="27"/>
      <c r="HC111" s="27"/>
      <c r="HD111" s="27"/>
      <c r="HE111" s="27"/>
      <c r="HF111" s="27"/>
      <c r="HG111" s="27"/>
      <c r="HH111" s="27"/>
      <c r="HI111" s="27"/>
      <c r="HJ111" s="27"/>
      <c r="HK111" s="27"/>
      <c r="HL111" s="27"/>
      <c r="HM111" s="27"/>
      <c r="HN111" s="27"/>
      <c r="HO111" s="27"/>
      <c r="HP111" s="27"/>
      <c r="HQ111" s="27"/>
      <c r="HR111" s="27"/>
      <c r="HS111" s="27"/>
      <c r="HT111" s="27"/>
      <c r="HU111" s="27"/>
      <c r="HV111" s="27"/>
      <c r="HW111" s="27"/>
      <c r="HX111" s="27"/>
      <c r="HY111" s="27"/>
      <c r="HZ111" s="27"/>
      <c r="IA111" s="27"/>
      <c r="IB111" s="27"/>
      <c r="IC111" s="27"/>
      <c r="ID111" s="27"/>
      <c r="IE111" s="27"/>
      <c r="IF111" s="27"/>
      <c r="IG111" s="27"/>
      <c r="IH111" s="27"/>
      <c r="II111" s="27"/>
      <c r="IJ111" s="27"/>
      <c r="IK111" s="27"/>
      <c r="IL111" s="27"/>
      <c r="IM111" s="27"/>
      <c r="IN111" s="27"/>
      <c r="IO111" s="27"/>
      <c r="IP111" s="27"/>
      <c r="IQ111" s="27"/>
      <c r="IR111" s="27"/>
      <c r="IS111" s="27"/>
      <c r="IT111" s="27"/>
      <c r="IU111" s="27"/>
    </row>
    <row r="112" spans="1:255" s="26" customFormat="1">
      <c r="A112" s="27"/>
      <c r="B112" s="7" t="s">
        <v>106</v>
      </c>
      <c r="C112" s="35" t="s">
        <v>554</v>
      </c>
      <c r="D112" s="36">
        <v>6.9800000000000001E-2</v>
      </c>
      <c r="E112" s="34" t="s">
        <v>44</v>
      </c>
      <c r="F112" s="46"/>
      <c r="G112" s="38" t="s">
        <v>118</v>
      </c>
      <c r="H112" s="48" t="s">
        <v>118</v>
      </c>
      <c r="I112" s="43">
        <v>2.79</v>
      </c>
      <c r="J112" s="38" t="s">
        <v>119</v>
      </c>
      <c r="K112" s="46"/>
      <c r="L112" s="51"/>
      <c r="M112" s="51"/>
      <c r="N112" s="51"/>
      <c r="S112" s="25"/>
      <c r="X112" s="25"/>
      <c r="AR112" s="25"/>
      <c r="AW112" s="25"/>
      <c r="BD112" s="27"/>
      <c r="BE112" s="27"/>
      <c r="BF112" s="27"/>
      <c r="BG112" s="27"/>
      <c r="BH112" s="27"/>
      <c r="BI112" s="27"/>
      <c r="BJ112" s="27"/>
      <c r="BK112" s="27"/>
      <c r="BL112" s="27"/>
      <c r="BM112" s="27"/>
      <c r="BN112" s="27"/>
      <c r="BO112" s="27"/>
      <c r="BP112" s="27"/>
      <c r="BQ112" s="27"/>
      <c r="BR112" s="27"/>
      <c r="BS112" s="27"/>
      <c r="BT112" s="27"/>
      <c r="BU112" s="27"/>
      <c r="BV112" s="27"/>
      <c r="BW112" s="27"/>
      <c r="BX112" s="27"/>
      <c r="BY112" s="27"/>
      <c r="BZ112" s="27"/>
      <c r="CA112" s="27"/>
      <c r="CB112" s="27"/>
      <c r="CC112" s="27"/>
      <c r="CD112" s="27"/>
      <c r="CE112" s="27"/>
      <c r="CF112" s="27"/>
      <c r="CG112" s="27"/>
      <c r="CH112" s="27"/>
      <c r="CI112" s="27"/>
      <c r="CJ112" s="27"/>
      <c r="CK112" s="27"/>
      <c r="CL112" s="27"/>
      <c r="CM112" s="27"/>
      <c r="CN112" s="27"/>
      <c r="CO112" s="27"/>
      <c r="CP112" s="27"/>
      <c r="CQ112" s="27"/>
      <c r="CR112" s="27"/>
      <c r="CS112" s="27"/>
      <c r="CT112" s="27"/>
      <c r="CU112" s="27"/>
      <c r="CV112" s="27"/>
      <c r="CW112" s="27"/>
      <c r="CX112" s="27"/>
      <c r="CY112" s="27"/>
      <c r="CZ112" s="27"/>
      <c r="DA112" s="27"/>
      <c r="DB112" s="27"/>
      <c r="DC112" s="27"/>
      <c r="DD112" s="27"/>
      <c r="DE112" s="27"/>
      <c r="DF112" s="27"/>
      <c r="DG112" s="27"/>
      <c r="DH112" s="27"/>
      <c r="DI112" s="27"/>
      <c r="DJ112" s="27"/>
      <c r="DK112" s="27"/>
      <c r="DL112" s="27"/>
      <c r="DM112" s="27"/>
      <c r="DN112" s="27"/>
      <c r="DO112" s="27"/>
      <c r="DP112" s="27"/>
      <c r="DQ112" s="27"/>
      <c r="DR112" s="27"/>
      <c r="DS112" s="27"/>
      <c r="DT112" s="27"/>
      <c r="DU112" s="27"/>
      <c r="DV112" s="27"/>
      <c r="DW112" s="27"/>
      <c r="DX112" s="27"/>
      <c r="DY112" s="27"/>
      <c r="DZ112" s="27"/>
      <c r="EA112" s="27"/>
      <c r="EB112" s="27"/>
      <c r="EC112" s="27"/>
      <c r="ED112" s="27"/>
      <c r="EE112" s="27"/>
      <c r="EF112" s="27"/>
      <c r="EG112" s="27"/>
      <c r="EH112" s="27"/>
      <c r="EI112" s="27"/>
      <c r="EJ112" s="27"/>
      <c r="EK112" s="27"/>
      <c r="EL112" s="27"/>
      <c r="EM112" s="27"/>
      <c r="EN112" s="27"/>
      <c r="EO112" s="27"/>
      <c r="EP112" s="27"/>
      <c r="EQ112" s="27"/>
      <c r="ER112" s="27"/>
      <c r="ES112" s="27"/>
      <c r="ET112" s="27"/>
      <c r="EU112" s="27"/>
      <c r="EV112" s="27"/>
      <c r="EW112" s="27"/>
      <c r="EX112" s="27"/>
      <c r="EY112" s="27"/>
      <c r="EZ112" s="27"/>
      <c r="FA112" s="27"/>
      <c r="FB112" s="27"/>
      <c r="FC112" s="27"/>
      <c r="FD112" s="27"/>
      <c r="FE112" s="27"/>
      <c r="FF112" s="27"/>
      <c r="FG112" s="27"/>
      <c r="FH112" s="27"/>
      <c r="FI112" s="27"/>
      <c r="FJ112" s="27"/>
      <c r="FK112" s="27"/>
      <c r="FL112" s="27"/>
      <c r="FM112" s="27"/>
      <c r="FN112" s="27"/>
      <c r="FO112" s="27"/>
      <c r="FP112" s="27"/>
      <c r="FQ112" s="27"/>
      <c r="FR112" s="27"/>
      <c r="FS112" s="27"/>
      <c r="FT112" s="27"/>
      <c r="FU112" s="27"/>
      <c r="FV112" s="27"/>
      <c r="FW112" s="27"/>
      <c r="FX112" s="27"/>
      <c r="FY112" s="27"/>
      <c r="FZ112" s="27"/>
      <c r="GA112" s="27"/>
      <c r="GB112" s="27"/>
      <c r="GC112" s="27"/>
      <c r="GD112" s="27"/>
      <c r="GE112" s="27"/>
      <c r="GF112" s="27"/>
      <c r="GG112" s="27"/>
      <c r="GH112" s="27"/>
      <c r="GI112" s="27"/>
      <c r="GJ112" s="27"/>
      <c r="GK112" s="27"/>
      <c r="GL112" s="27"/>
      <c r="GM112" s="27"/>
      <c r="GN112" s="27"/>
      <c r="GO112" s="27"/>
      <c r="GP112" s="27"/>
      <c r="GQ112" s="27"/>
      <c r="GR112" s="27"/>
      <c r="GS112" s="27"/>
      <c r="GT112" s="27"/>
      <c r="GU112" s="27"/>
      <c r="GV112" s="27"/>
      <c r="GW112" s="27"/>
      <c r="GX112" s="27"/>
      <c r="GY112" s="27"/>
      <c r="GZ112" s="27"/>
      <c r="HA112" s="27"/>
      <c r="HB112" s="27"/>
      <c r="HC112" s="27"/>
      <c r="HD112" s="27"/>
      <c r="HE112" s="27"/>
      <c r="HF112" s="27"/>
      <c r="HG112" s="27"/>
      <c r="HH112" s="27"/>
      <c r="HI112" s="27"/>
      <c r="HJ112" s="27"/>
      <c r="HK112" s="27"/>
      <c r="HL112" s="27"/>
      <c r="HM112" s="27"/>
      <c r="HN112" s="27"/>
      <c r="HO112" s="27"/>
      <c r="HP112" s="27"/>
      <c r="HQ112" s="27"/>
      <c r="HR112" s="27"/>
      <c r="HS112" s="27"/>
      <c r="HT112" s="27"/>
      <c r="HU112" s="27"/>
      <c r="HV112" s="27"/>
      <c r="HW112" s="27"/>
      <c r="HX112" s="27"/>
      <c r="HY112" s="27"/>
      <c r="HZ112" s="27"/>
      <c r="IA112" s="27"/>
      <c r="IB112" s="27"/>
      <c r="IC112" s="27"/>
      <c r="ID112" s="27"/>
      <c r="IE112" s="27"/>
      <c r="IF112" s="27"/>
      <c r="IG112" s="27"/>
      <c r="IH112" s="27"/>
      <c r="II112" s="27"/>
      <c r="IJ112" s="27"/>
      <c r="IK112" s="27"/>
      <c r="IL112" s="27"/>
      <c r="IM112" s="27"/>
      <c r="IN112" s="27"/>
      <c r="IO112" s="27"/>
      <c r="IP112" s="27"/>
      <c r="IQ112" s="27"/>
      <c r="IR112" s="27"/>
      <c r="IS112" s="27"/>
      <c r="IT112" s="27"/>
      <c r="IU112" s="27"/>
    </row>
    <row r="113" spans="1:255" s="26" customFormat="1">
      <c r="A113" s="27"/>
      <c r="B113" s="34" t="s">
        <v>117</v>
      </c>
      <c r="C113" s="35" t="s">
        <v>555</v>
      </c>
      <c r="D113" s="36">
        <v>0.32900000000000001</v>
      </c>
      <c r="E113" s="34" t="s">
        <v>44</v>
      </c>
      <c r="F113" s="46"/>
      <c r="G113" s="38" t="s">
        <v>120</v>
      </c>
      <c r="H113" s="48" t="s">
        <v>120</v>
      </c>
      <c r="I113" s="43">
        <v>2.63</v>
      </c>
      <c r="J113" s="38" t="s">
        <v>46</v>
      </c>
      <c r="K113" s="46"/>
      <c r="L113" s="51"/>
      <c r="M113" s="51"/>
      <c r="N113" s="51"/>
      <c r="S113" s="25"/>
      <c r="X113" s="25"/>
      <c r="AR113" s="25"/>
      <c r="AW113" s="25"/>
      <c r="BD113" s="27"/>
      <c r="BE113" s="27"/>
      <c r="BF113" s="27"/>
      <c r="BG113" s="27"/>
      <c r="BH113" s="27"/>
      <c r="BI113" s="27"/>
      <c r="BJ113" s="27"/>
      <c r="BK113" s="27"/>
      <c r="BL113" s="27"/>
      <c r="BM113" s="27"/>
      <c r="BN113" s="27"/>
      <c r="BO113" s="27"/>
      <c r="BP113" s="27"/>
      <c r="BQ113" s="27"/>
      <c r="BR113" s="27"/>
      <c r="BS113" s="27"/>
      <c r="BT113" s="27"/>
      <c r="BU113" s="27"/>
      <c r="BV113" s="27"/>
      <c r="BW113" s="27"/>
      <c r="BX113" s="27"/>
      <c r="BY113" s="27"/>
      <c r="BZ113" s="27"/>
      <c r="CA113" s="27"/>
      <c r="CB113" s="27"/>
      <c r="CC113" s="27"/>
      <c r="CD113" s="27"/>
      <c r="CE113" s="27"/>
      <c r="CF113" s="27"/>
      <c r="CG113" s="27"/>
      <c r="CH113" s="27"/>
      <c r="CI113" s="27"/>
      <c r="CJ113" s="27"/>
      <c r="CK113" s="27"/>
      <c r="CL113" s="27"/>
      <c r="CM113" s="27"/>
      <c r="CN113" s="27"/>
      <c r="CO113" s="27"/>
      <c r="CP113" s="27"/>
      <c r="CQ113" s="27"/>
      <c r="CR113" s="27"/>
      <c r="CS113" s="27"/>
      <c r="CT113" s="27"/>
      <c r="CU113" s="27"/>
      <c r="CV113" s="27"/>
      <c r="CW113" s="27"/>
      <c r="CX113" s="27"/>
      <c r="CY113" s="27"/>
      <c r="CZ113" s="27"/>
      <c r="DA113" s="27"/>
      <c r="DB113" s="27"/>
      <c r="DC113" s="27"/>
      <c r="DD113" s="27"/>
      <c r="DE113" s="27"/>
      <c r="DF113" s="27"/>
      <c r="DG113" s="27"/>
      <c r="DH113" s="27"/>
      <c r="DI113" s="27"/>
      <c r="DJ113" s="27"/>
      <c r="DK113" s="27"/>
      <c r="DL113" s="27"/>
      <c r="DM113" s="27"/>
      <c r="DN113" s="27"/>
      <c r="DO113" s="27"/>
      <c r="DP113" s="27"/>
      <c r="DQ113" s="27"/>
      <c r="DR113" s="27"/>
      <c r="DS113" s="27"/>
      <c r="DT113" s="27"/>
      <c r="DU113" s="27"/>
      <c r="DV113" s="27"/>
      <c r="DW113" s="27"/>
      <c r="DX113" s="27"/>
      <c r="DY113" s="27"/>
      <c r="DZ113" s="27"/>
      <c r="EA113" s="27"/>
      <c r="EB113" s="27"/>
      <c r="EC113" s="27"/>
      <c r="ED113" s="27"/>
      <c r="EE113" s="27"/>
      <c r="EF113" s="27"/>
      <c r="EG113" s="27"/>
      <c r="EH113" s="27"/>
      <c r="EI113" s="27"/>
      <c r="EJ113" s="27"/>
      <c r="EK113" s="27"/>
      <c r="EL113" s="27"/>
      <c r="EM113" s="27"/>
      <c r="EN113" s="27"/>
      <c r="EO113" s="27"/>
      <c r="EP113" s="27"/>
      <c r="EQ113" s="27"/>
      <c r="ER113" s="27"/>
      <c r="ES113" s="27"/>
      <c r="ET113" s="27"/>
      <c r="EU113" s="27"/>
      <c r="EV113" s="27"/>
      <c r="EW113" s="27"/>
      <c r="EX113" s="27"/>
      <c r="EY113" s="27"/>
      <c r="EZ113" s="27"/>
      <c r="FA113" s="27"/>
      <c r="FB113" s="27"/>
      <c r="FC113" s="27"/>
      <c r="FD113" s="27"/>
      <c r="FE113" s="27"/>
      <c r="FF113" s="27"/>
      <c r="FG113" s="27"/>
      <c r="FH113" s="27"/>
      <c r="FI113" s="27"/>
      <c r="FJ113" s="27"/>
      <c r="FK113" s="27"/>
      <c r="FL113" s="27"/>
      <c r="FM113" s="27"/>
      <c r="FN113" s="27"/>
      <c r="FO113" s="27"/>
      <c r="FP113" s="27"/>
      <c r="FQ113" s="27"/>
      <c r="FR113" s="27"/>
      <c r="FS113" s="27"/>
      <c r="FT113" s="27"/>
      <c r="FU113" s="27"/>
      <c r="FV113" s="27"/>
      <c r="FW113" s="27"/>
      <c r="FX113" s="27"/>
      <c r="FY113" s="27"/>
      <c r="FZ113" s="27"/>
      <c r="GA113" s="27"/>
      <c r="GB113" s="27"/>
      <c r="GC113" s="27"/>
      <c r="GD113" s="27"/>
      <c r="GE113" s="27"/>
      <c r="GF113" s="27"/>
      <c r="GG113" s="27"/>
      <c r="GH113" s="27"/>
      <c r="GI113" s="27"/>
      <c r="GJ113" s="27"/>
      <c r="GK113" s="27"/>
      <c r="GL113" s="27"/>
      <c r="GM113" s="27"/>
      <c r="GN113" s="27"/>
      <c r="GO113" s="27"/>
      <c r="GP113" s="27"/>
      <c r="GQ113" s="27"/>
      <c r="GR113" s="27"/>
      <c r="GS113" s="27"/>
      <c r="GT113" s="27"/>
      <c r="GU113" s="27"/>
      <c r="GV113" s="27"/>
      <c r="GW113" s="27"/>
      <c r="GX113" s="27"/>
      <c r="GY113" s="27"/>
      <c r="GZ113" s="27"/>
      <c r="HA113" s="27"/>
      <c r="HB113" s="27"/>
      <c r="HC113" s="27"/>
      <c r="HD113" s="27"/>
      <c r="HE113" s="27"/>
      <c r="HF113" s="27"/>
      <c r="HG113" s="27"/>
      <c r="HH113" s="27"/>
      <c r="HI113" s="27"/>
      <c r="HJ113" s="27"/>
      <c r="HK113" s="27"/>
      <c r="HL113" s="27"/>
      <c r="HM113" s="27"/>
      <c r="HN113" s="27"/>
      <c r="HO113" s="27"/>
      <c r="HP113" s="27"/>
      <c r="HQ113" s="27"/>
      <c r="HR113" s="27"/>
      <c r="HS113" s="27"/>
      <c r="HT113" s="27"/>
      <c r="HU113" s="27"/>
      <c r="HV113" s="27"/>
      <c r="HW113" s="27"/>
      <c r="HX113" s="27"/>
      <c r="HY113" s="27"/>
      <c r="HZ113" s="27"/>
      <c r="IA113" s="27"/>
      <c r="IB113" s="27"/>
      <c r="IC113" s="27"/>
      <c r="ID113" s="27"/>
      <c r="IE113" s="27"/>
      <c r="IF113" s="27"/>
      <c r="IG113" s="27"/>
      <c r="IH113" s="27"/>
      <c r="II113" s="27"/>
      <c r="IJ113" s="27"/>
      <c r="IK113" s="27"/>
      <c r="IL113" s="27"/>
      <c r="IM113" s="27"/>
      <c r="IN113" s="27"/>
      <c r="IO113" s="27"/>
      <c r="IP113" s="27"/>
      <c r="IQ113" s="27"/>
      <c r="IR113" s="27"/>
      <c r="IS113" s="27"/>
      <c r="IT113" s="27"/>
      <c r="IU113" s="27"/>
    </row>
    <row r="114" spans="1:255" s="26" customFormat="1">
      <c r="A114" s="27"/>
      <c r="B114" s="34" t="s">
        <v>117</v>
      </c>
      <c r="C114" s="35" t="s">
        <v>556</v>
      </c>
      <c r="D114" s="36">
        <v>0.82599999999999996</v>
      </c>
      <c r="E114" s="34" t="s">
        <v>44</v>
      </c>
      <c r="F114" s="46"/>
      <c r="G114" s="38" t="s">
        <v>121</v>
      </c>
      <c r="H114" s="48" t="s">
        <v>405</v>
      </c>
      <c r="I114" s="43">
        <v>2.4500000000000002</v>
      </c>
      <c r="J114" s="38" t="s">
        <v>46</v>
      </c>
      <c r="K114" s="46"/>
      <c r="L114" s="51"/>
      <c r="M114" s="51"/>
      <c r="N114" s="51"/>
      <c r="S114" s="25"/>
      <c r="X114" s="25"/>
      <c r="AR114" s="25"/>
      <c r="AW114" s="25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27"/>
      <c r="BR114" s="27"/>
      <c r="BS114" s="27"/>
      <c r="BT114" s="27"/>
      <c r="BU114" s="27"/>
      <c r="BV114" s="27"/>
      <c r="BW114" s="27"/>
      <c r="BX114" s="27"/>
      <c r="BY114" s="27"/>
      <c r="BZ114" s="27"/>
      <c r="CA114" s="27"/>
      <c r="CB114" s="27"/>
      <c r="CC114" s="27"/>
      <c r="CD114" s="27"/>
      <c r="CE114" s="27"/>
      <c r="CF114" s="27"/>
      <c r="CG114" s="27"/>
      <c r="CH114" s="27"/>
      <c r="CI114" s="27"/>
      <c r="CJ114" s="27"/>
      <c r="CK114" s="27"/>
      <c r="CL114" s="27"/>
      <c r="CM114" s="27"/>
      <c r="CN114" s="27"/>
      <c r="CO114" s="27"/>
      <c r="CP114" s="27"/>
      <c r="CQ114" s="27"/>
      <c r="CR114" s="27"/>
      <c r="CS114" s="27"/>
      <c r="CT114" s="27"/>
      <c r="CU114" s="27"/>
      <c r="CV114" s="27"/>
      <c r="CW114" s="27"/>
      <c r="CX114" s="27"/>
      <c r="CY114" s="27"/>
      <c r="CZ114" s="27"/>
      <c r="DA114" s="27"/>
      <c r="DB114" s="27"/>
      <c r="DC114" s="27"/>
      <c r="DD114" s="27"/>
      <c r="DE114" s="27"/>
      <c r="DF114" s="27"/>
      <c r="DG114" s="27"/>
      <c r="DH114" s="27"/>
      <c r="DI114" s="27"/>
      <c r="DJ114" s="27"/>
      <c r="DK114" s="27"/>
      <c r="DL114" s="27"/>
      <c r="DM114" s="27"/>
      <c r="DN114" s="27"/>
      <c r="DO114" s="27"/>
      <c r="DP114" s="27"/>
      <c r="DQ114" s="27"/>
      <c r="DR114" s="27"/>
      <c r="DS114" s="27"/>
      <c r="DT114" s="27"/>
      <c r="DU114" s="27"/>
      <c r="DV114" s="27"/>
      <c r="DW114" s="27"/>
      <c r="DX114" s="27"/>
      <c r="DY114" s="27"/>
      <c r="DZ114" s="27"/>
      <c r="EA114" s="27"/>
      <c r="EB114" s="27"/>
      <c r="EC114" s="27"/>
      <c r="ED114" s="27"/>
      <c r="EE114" s="27"/>
      <c r="EF114" s="27"/>
      <c r="EG114" s="27"/>
      <c r="EH114" s="27"/>
      <c r="EI114" s="27"/>
      <c r="EJ114" s="27"/>
      <c r="EK114" s="27"/>
      <c r="EL114" s="27"/>
      <c r="EM114" s="27"/>
      <c r="EN114" s="27"/>
      <c r="EO114" s="27"/>
      <c r="EP114" s="27"/>
      <c r="EQ114" s="27"/>
      <c r="ER114" s="27"/>
      <c r="ES114" s="27"/>
      <c r="ET114" s="27"/>
      <c r="EU114" s="27"/>
      <c r="EV114" s="27"/>
      <c r="EW114" s="27"/>
      <c r="EX114" s="27"/>
      <c r="EY114" s="27"/>
      <c r="EZ114" s="27"/>
      <c r="FA114" s="27"/>
      <c r="FB114" s="27"/>
      <c r="FC114" s="27"/>
      <c r="FD114" s="27"/>
      <c r="FE114" s="27"/>
      <c r="FF114" s="27"/>
      <c r="FG114" s="27"/>
      <c r="FH114" s="27"/>
      <c r="FI114" s="27"/>
      <c r="FJ114" s="27"/>
      <c r="FK114" s="27"/>
      <c r="FL114" s="27"/>
      <c r="FM114" s="27"/>
      <c r="FN114" s="27"/>
      <c r="FO114" s="27"/>
      <c r="FP114" s="27"/>
      <c r="FQ114" s="27"/>
      <c r="FR114" s="27"/>
      <c r="FS114" s="27"/>
      <c r="FT114" s="27"/>
      <c r="FU114" s="27"/>
      <c r="FV114" s="27"/>
      <c r="FW114" s="27"/>
      <c r="FX114" s="27"/>
      <c r="FY114" s="27"/>
      <c r="FZ114" s="27"/>
      <c r="GA114" s="27"/>
      <c r="GB114" s="27"/>
      <c r="GC114" s="27"/>
      <c r="GD114" s="27"/>
      <c r="GE114" s="27"/>
      <c r="GF114" s="27"/>
      <c r="GG114" s="27"/>
      <c r="GH114" s="27"/>
      <c r="GI114" s="27"/>
      <c r="GJ114" s="27"/>
      <c r="GK114" s="27"/>
      <c r="GL114" s="27"/>
      <c r="GM114" s="27"/>
      <c r="GN114" s="27"/>
      <c r="GO114" s="27"/>
      <c r="GP114" s="27"/>
      <c r="GQ114" s="27"/>
      <c r="GR114" s="27"/>
      <c r="GS114" s="27"/>
      <c r="GT114" s="27"/>
      <c r="GU114" s="27"/>
      <c r="GV114" s="27"/>
      <c r="GW114" s="27"/>
      <c r="GX114" s="27"/>
      <c r="GY114" s="27"/>
      <c r="GZ114" s="27"/>
      <c r="HA114" s="27"/>
      <c r="HB114" s="27"/>
      <c r="HC114" s="27"/>
      <c r="HD114" s="27"/>
      <c r="HE114" s="27"/>
      <c r="HF114" s="27"/>
      <c r="HG114" s="27"/>
      <c r="HH114" s="27"/>
      <c r="HI114" s="27"/>
      <c r="HJ114" s="27"/>
      <c r="HK114" s="27"/>
      <c r="HL114" s="27"/>
      <c r="HM114" s="27"/>
      <c r="HN114" s="27"/>
      <c r="HO114" s="27"/>
      <c r="HP114" s="27"/>
      <c r="HQ114" s="27"/>
      <c r="HR114" s="27"/>
      <c r="HS114" s="27"/>
      <c r="HT114" s="27"/>
      <c r="HU114" s="27"/>
      <c r="HV114" s="27"/>
      <c r="HW114" s="27"/>
      <c r="HX114" s="27"/>
      <c r="HY114" s="27"/>
      <c r="HZ114" s="27"/>
      <c r="IA114" s="27"/>
      <c r="IB114" s="27"/>
      <c r="IC114" s="27"/>
      <c r="ID114" s="27"/>
      <c r="IE114" s="27"/>
      <c r="IF114" s="27"/>
      <c r="IG114" s="27"/>
      <c r="IH114" s="27"/>
      <c r="II114" s="27"/>
      <c r="IJ114" s="27"/>
      <c r="IK114" s="27"/>
      <c r="IL114" s="27"/>
      <c r="IM114" s="27"/>
      <c r="IN114" s="27"/>
      <c r="IO114" s="27"/>
      <c r="IP114" s="27"/>
      <c r="IQ114" s="27"/>
      <c r="IR114" s="27"/>
      <c r="IS114" s="27"/>
      <c r="IT114" s="27"/>
      <c r="IU114" s="27"/>
    </row>
    <row r="115" spans="1:255" s="26" customFormat="1">
      <c r="A115" s="27"/>
      <c r="B115" s="34" t="s">
        <v>117</v>
      </c>
      <c r="C115" s="35" t="s">
        <v>557</v>
      </c>
      <c r="D115" s="36">
        <v>1.1200000000000001</v>
      </c>
      <c r="E115" s="34" t="s">
        <v>44</v>
      </c>
      <c r="F115" s="46"/>
      <c r="G115" s="353" t="s">
        <v>122</v>
      </c>
      <c r="H115" s="60" t="s">
        <v>406</v>
      </c>
      <c r="I115" s="61">
        <v>0.51719999999999999</v>
      </c>
      <c r="J115" s="80" t="s">
        <v>123</v>
      </c>
      <c r="K115" s="46"/>
      <c r="L115" s="51"/>
      <c r="M115" s="51"/>
      <c r="N115" s="51"/>
      <c r="S115" s="25"/>
      <c r="X115" s="25"/>
      <c r="AR115" s="25"/>
      <c r="AW115" s="25"/>
      <c r="BD115" s="27"/>
      <c r="BE115" s="27"/>
      <c r="BF115" s="27"/>
      <c r="BG115" s="27"/>
      <c r="BH115" s="27"/>
      <c r="BI115" s="27"/>
      <c r="BJ115" s="27"/>
      <c r="BK115" s="27"/>
      <c r="BL115" s="27"/>
      <c r="BM115" s="27"/>
      <c r="BN115" s="27"/>
      <c r="BO115" s="27"/>
      <c r="BP115" s="27"/>
      <c r="BQ115" s="27"/>
      <c r="BR115" s="27"/>
      <c r="BS115" s="27"/>
      <c r="BT115" s="27"/>
      <c r="BU115" s="27"/>
      <c r="BV115" s="27"/>
      <c r="BW115" s="27"/>
      <c r="BX115" s="27"/>
      <c r="BY115" s="27"/>
      <c r="BZ115" s="27"/>
      <c r="CA115" s="27"/>
      <c r="CB115" s="27"/>
      <c r="CC115" s="27"/>
      <c r="CD115" s="27"/>
      <c r="CE115" s="27"/>
      <c r="CF115" s="27"/>
      <c r="CG115" s="27"/>
      <c r="CH115" s="27"/>
      <c r="CI115" s="27"/>
      <c r="CJ115" s="27"/>
      <c r="CK115" s="27"/>
      <c r="CL115" s="27"/>
      <c r="CM115" s="27"/>
      <c r="CN115" s="27"/>
      <c r="CO115" s="27"/>
      <c r="CP115" s="27"/>
      <c r="CQ115" s="27"/>
      <c r="CR115" s="27"/>
      <c r="CS115" s="27"/>
      <c r="CT115" s="27"/>
      <c r="CU115" s="27"/>
      <c r="CV115" s="27"/>
      <c r="CW115" s="27"/>
      <c r="CX115" s="27"/>
      <c r="CY115" s="27"/>
      <c r="CZ115" s="27"/>
      <c r="DA115" s="27"/>
      <c r="DB115" s="27"/>
      <c r="DC115" s="27"/>
      <c r="DD115" s="27"/>
      <c r="DE115" s="27"/>
      <c r="DF115" s="27"/>
      <c r="DG115" s="27"/>
      <c r="DH115" s="27"/>
      <c r="DI115" s="27"/>
      <c r="DJ115" s="27"/>
      <c r="DK115" s="27"/>
      <c r="DL115" s="27"/>
      <c r="DM115" s="27"/>
      <c r="DN115" s="27"/>
      <c r="DO115" s="27"/>
      <c r="DP115" s="27"/>
      <c r="DQ115" s="27"/>
      <c r="DR115" s="27"/>
      <c r="DS115" s="27"/>
      <c r="DT115" s="27"/>
      <c r="DU115" s="27"/>
      <c r="DV115" s="27"/>
      <c r="DW115" s="27"/>
      <c r="DX115" s="27"/>
      <c r="DY115" s="27"/>
      <c r="DZ115" s="27"/>
      <c r="EA115" s="27"/>
      <c r="EB115" s="27"/>
      <c r="EC115" s="27"/>
      <c r="ED115" s="27"/>
      <c r="EE115" s="27"/>
      <c r="EF115" s="27"/>
      <c r="EG115" s="27"/>
      <c r="EH115" s="27"/>
      <c r="EI115" s="27"/>
      <c r="EJ115" s="27"/>
      <c r="EK115" s="27"/>
      <c r="EL115" s="27"/>
      <c r="EM115" s="27"/>
      <c r="EN115" s="27"/>
      <c r="EO115" s="27"/>
      <c r="EP115" s="27"/>
      <c r="EQ115" s="27"/>
      <c r="ER115" s="27"/>
      <c r="ES115" s="27"/>
      <c r="ET115" s="27"/>
      <c r="EU115" s="27"/>
      <c r="EV115" s="27"/>
      <c r="EW115" s="27"/>
      <c r="EX115" s="27"/>
      <c r="EY115" s="27"/>
      <c r="EZ115" s="27"/>
      <c r="FA115" s="27"/>
      <c r="FB115" s="27"/>
      <c r="FC115" s="27"/>
      <c r="FD115" s="27"/>
      <c r="FE115" s="27"/>
      <c r="FF115" s="27"/>
      <c r="FG115" s="27"/>
      <c r="FH115" s="27"/>
      <c r="FI115" s="27"/>
      <c r="FJ115" s="27"/>
      <c r="FK115" s="27"/>
      <c r="FL115" s="27"/>
      <c r="FM115" s="27"/>
      <c r="FN115" s="27"/>
      <c r="FO115" s="27"/>
      <c r="FP115" s="27"/>
      <c r="FQ115" s="27"/>
      <c r="FR115" s="27"/>
      <c r="FS115" s="27"/>
      <c r="FT115" s="27"/>
      <c r="FU115" s="27"/>
      <c r="FV115" s="27"/>
      <c r="FW115" s="27"/>
      <c r="FX115" s="27"/>
      <c r="FY115" s="27"/>
      <c r="FZ115" s="27"/>
      <c r="GA115" s="27"/>
      <c r="GB115" s="27"/>
      <c r="GC115" s="27"/>
      <c r="GD115" s="27"/>
      <c r="GE115" s="27"/>
      <c r="GF115" s="27"/>
      <c r="GG115" s="27"/>
      <c r="GH115" s="27"/>
      <c r="GI115" s="27"/>
      <c r="GJ115" s="27"/>
      <c r="GK115" s="27"/>
      <c r="GL115" s="27"/>
      <c r="GM115" s="27"/>
      <c r="GN115" s="27"/>
      <c r="GO115" s="27"/>
      <c r="GP115" s="27"/>
      <c r="GQ115" s="27"/>
      <c r="GR115" s="27"/>
      <c r="GS115" s="27"/>
      <c r="GT115" s="27"/>
      <c r="GU115" s="27"/>
      <c r="GV115" s="27"/>
      <c r="GW115" s="27"/>
      <c r="GX115" s="27"/>
      <c r="GY115" s="27"/>
      <c r="GZ115" s="27"/>
      <c r="HA115" s="27"/>
      <c r="HB115" s="27"/>
      <c r="HC115" s="27"/>
      <c r="HD115" s="27"/>
      <c r="HE115" s="27"/>
      <c r="HF115" s="27"/>
      <c r="HG115" s="27"/>
      <c r="HH115" s="27"/>
      <c r="HI115" s="27"/>
      <c r="HJ115" s="27"/>
      <c r="HK115" s="27"/>
      <c r="HL115" s="27"/>
      <c r="HM115" s="27"/>
      <c r="HN115" s="27"/>
      <c r="HO115" s="27"/>
      <c r="HP115" s="27"/>
      <c r="HQ115" s="27"/>
      <c r="HR115" s="27"/>
      <c r="HS115" s="27"/>
      <c r="HT115" s="27"/>
      <c r="HU115" s="27"/>
      <c r="HV115" s="27"/>
      <c r="HW115" s="27"/>
      <c r="HX115" s="27"/>
      <c r="HY115" s="27"/>
      <c r="HZ115" s="27"/>
      <c r="IA115" s="27"/>
      <c r="IB115" s="27"/>
      <c r="IC115" s="27"/>
      <c r="ID115" s="27"/>
      <c r="IE115" s="27"/>
      <c r="IF115" s="27"/>
      <c r="IG115" s="27"/>
      <c r="IH115" s="27"/>
      <c r="II115" s="27"/>
      <c r="IJ115" s="27"/>
      <c r="IK115" s="27"/>
      <c r="IL115" s="27"/>
      <c r="IM115" s="27"/>
      <c r="IN115" s="27"/>
      <c r="IO115" s="27"/>
      <c r="IP115" s="27"/>
      <c r="IQ115" s="27"/>
      <c r="IR115" s="27"/>
      <c r="IS115" s="27"/>
      <c r="IT115" s="27"/>
      <c r="IU115" s="27"/>
    </row>
    <row r="116" spans="1:255" s="26" customFormat="1">
      <c r="A116" s="27"/>
      <c r="B116" s="34" t="s">
        <v>117</v>
      </c>
      <c r="C116" s="35" t="s">
        <v>558</v>
      </c>
      <c r="D116" s="36">
        <v>1.45</v>
      </c>
      <c r="E116" s="34" t="s">
        <v>44</v>
      </c>
      <c r="F116" s="46"/>
      <c r="G116" s="353"/>
      <c r="H116" s="60" t="s">
        <v>407</v>
      </c>
      <c r="I116" s="61">
        <v>0.4985</v>
      </c>
      <c r="J116" s="80" t="s">
        <v>124</v>
      </c>
      <c r="K116" s="46"/>
      <c r="L116" s="63"/>
      <c r="M116" s="25"/>
      <c r="S116" s="25"/>
      <c r="X116" s="25"/>
      <c r="AR116" s="25"/>
      <c r="AW116" s="25"/>
      <c r="BD116" s="27"/>
      <c r="BE116" s="27"/>
      <c r="BF116" s="27"/>
      <c r="BG116" s="27"/>
      <c r="BH116" s="27"/>
      <c r="BI116" s="27"/>
      <c r="BJ116" s="27"/>
      <c r="BK116" s="27"/>
      <c r="BL116" s="27"/>
      <c r="BM116" s="27"/>
      <c r="BN116" s="27"/>
      <c r="BO116" s="27"/>
      <c r="BP116" s="27"/>
      <c r="BQ116" s="27"/>
      <c r="BR116" s="27"/>
      <c r="BS116" s="27"/>
      <c r="BT116" s="27"/>
      <c r="BU116" s="27"/>
      <c r="BV116" s="27"/>
      <c r="BW116" s="27"/>
      <c r="BX116" s="27"/>
      <c r="BY116" s="27"/>
      <c r="BZ116" s="27"/>
      <c r="CA116" s="27"/>
      <c r="CB116" s="27"/>
      <c r="CC116" s="27"/>
      <c r="CD116" s="27"/>
      <c r="CE116" s="27"/>
      <c r="CF116" s="27"/>
      <c r="CG116" s="27"/>
      <c r="CH116" s="27"/>
      <c r="CI116" s="27"/>
      <c r="CJ116" s="27"/>
      <c r="CK116" s="27"/>
      <c r="CL116" s="27"/>
      <c r="CM116" s="27"/>
      <c r="CN116" s="27"/>
      <c r="CO116" s="27"/>
      <c r="CP116" s="27"/>
      <c r="CQ116" s="27"/>
      <c r="CR116" s="27"/>
      <c r="CS116" s="27"/>
      <c r="CT116" s="27"/>
      <c r="CU116" s="27"/>
      <c r="CV116" s="27"/>
      <c r="CW116" s="27"/>
      <c r="CX116" s="27"/>
      <c r="CY116" s="27"/>
      <c r="CZ116" s="27"/>
      <c r="DA116" s="27"/>
      <c r="DB116" s="27"/>
      <c r="DC116" s="27"/>
      <c r="DD116" s="27"/>
      <c r="DE116" s="27"/>
      <c r="DF116" s="27"/>
      <c r="DG116" s="27"/>
      <c r="DH116" s="27"/>
      <c r="DI116" s="27"/>
      <c r="DJ116" s="27"/>
      <c r="DK116" s="27"/>
      <c r="DL116" s="27"/>
      <c r="DM116" s="27"/>
      <c r="DN116" s="27"/>
      <c r="DO116" s="27"/>
      <c r="DP116" s="27"/>
      <c r="DQ116" s="27"/>
      <c r="DR116" s="27"/>
      <c r="DS116" s="27"/>
      <c r="DT116" s="27"/>
      <c r="DU116" s="27"/>
      <c r="DV116" s="27"/>
      <c r="DW116" s="27"/>
      <c r="DX116" s="27"/>
      <c r="DY116" s="27"/>
      <c r="DZ116" s="27"/>
      <c r="EA116" s="27"/>
      <c r="EB116" s="27"/>
      <c r="EC116" s="27"/>
      <c r="ED116" s="27"/>
      <c r="EE116" s="27"/>
      <c r="EF116" s="27"/>
      <c r="EG116" s="27"/>
      <c r="EH116" s="27"/>
      <c r="EI116" s="27"/>
      <c r="EJ116" s="27"/>
      <c r="EK116" s="27"/>
      <c r="EL116" s="27"/>
      <c r="EM116" s="27"/>
      <c r="EN116" s="27"/>
      <c r="EO116" s="27"/>
      <c r="EP116" s="27"/>
      <c r="EQ116" s="27"/>
      <c r="ER116" s="27"/>
      <c r="ES116" s="27"/>
      <c r="ET116" s="27"/>
      <c r="EU116" s="27"/>
      <c r="EV116" s="27"/>
      <c r="EW116" s="27"/>
      <c r="EX116" s="27"/>
      <c r="EY116" s="27"/>
      <c r="EZ116" s="27"/>
      <c r="FA116" s="27"/>
      <c r="FB116" s="27"/>
      <c r="FC116" s="27"/>
      <c r="FD116" s="27"/>
      <c r="FE116" s="27"/>
      <c r="FF116" s="27"/>
      <c r="FG116" s="27"/>
      <c r="FH116" s="27"/>
      <c r="FI116" s="27"/>
      <c r="FJ116" s="27"/>
      <c r="FK116" s="27"/>
      <c r="FL116" s="27"/>
      <c r="FM116" s="27"/>
      <c r="FN116" s="27"/>
      <c r="FO116" s="27"/>
      <c r="FP116" s="27"/>
      <c r="FQ116" s="27"/>
      <c r="FR116" s="27"/>
      <c r="FS116" s="27"/>
      <c r="FT116" s="27"/>
      <c r="FU116" s="27"/>
      <c r="FV116" s="27"/>
      <c r="FW116" s="27"/>
      <c r="FX116" s="27"/>
      <c r="FY116" s="27"/>
      <c r="FZ116" s="27"/>
      <c r="GA116" s="27"/>
      <c r="GB116" s="27"/>
      <c r="GC116" s="27"/>
      <c r="GD116" s="27"/>
      <c r="GE116" s="27"/>
      <c r="GF116" s="27"/>
      <c r="GG116" s="27"/>
      <c r="GH116" s="27"/>
      <c r="GI116" s="27"/>
      <c r="GJ116" s="27"/>
      <c r="GK116" s="27"/>
      <c r="GL116" s="27"/>
      <c r="GM116" s="27"/>
      <c r="GN116" s="27"/>
      <c r="GO116" s="27"/>
      <c r="GP116" s="27"/>
      <c r="GQ116" s="27"/>
      <c r="GR116" s="27"/>
      <c r="GS116" s="27"/>
      <c r="GT116" s="27"/>
      <c r="GU116" s="27"/>
      <c r="GV116" s="27"/>
      <c r="GW116" s="27"/>
      <c r="GX116" s="27"/>
      <c r="GY116" s="27"/>
      <c r="GZ116" s="27"/>
      <c r="HA116" s="27"/>
      <c r="HB116" s="27"/>
      <c r="HC116" s="27"/>
      <c r="HD116" s="27"/>
      <c r="HE116" s="27"/>
      <c r="HF116" s="27"/>
      <c r="HG116" s="27"/>
      <c r="HH116" s="27"/>
      <c r="HI116" s="27"/>
      <c r="HJ116" s="27"/>
      <c r="HK116" s="27"/>
      <c r="HL116" s="27"/>
      <c r="HM116" s="27"/>
      <c r="HN116" s="27"/>
      <c r="HO116" s="27"/>
      <c r="HP116" s="27"/>
      <c r="HQ116" s="27"/>
      <c r="HR116" s="27"/>
      <c r="HS116" s="27"/>
      <c r="HT116" s="27"/>
      <c r="HU116" s="27"/>
      <c r="HV116" s="27"/>
      <c r="HW116" s="27"/>
      <c r="HX116" s="27"/>
      <c r="HY116" s="27"/>
      <c r="HZ116" s="27"/>
      <c r="IA116" s="27"/>
      <c r="IB116" s="27"/>
      <c r="IC116" s="27"/>
      <c r="ID116" s="27"/>
      <c r="IE116" s="27"/>
      <c r="IF116" s="27"/>
      <c r="IG116" s="27"/>
      <c r="IH116" s="27"/>
      <c r="II116" s="27"/>
      <c r="IJ116" s="27"/>
      <c r="IK116" s="27"/>
      <c r="IL116" s="27"/>
      <c r="IM116" s="27"/>
      <c r="IN116" s="27"/>
      <c r="IO116" s="27"/>
      <c r="IP116" s="27"/>
      <c r="IQ116" s="27"/>
      <c r="IR116" s="27"/>
      <c r="IS116" s="27"/>
      <c r="IT116" s="27"/>
      <c r="IU116" s="27"/>
    </row>
    <row r="117" spans="1:255" s="26" customFormat="1" ht="28.5">
      <c r="A117" s="27"/>
      <c r="B117" s="34" t="s">
        <v>117</v>
      </c>
      <c r="C117" s="35" t="s">
        <v>559</v>
      </c>
      <c r="D117" s="36">
        <v>0.19700000000000001</v>
      </c>
      <c r="E117" s="34" t="s">
        <v>44</v>
      </c>
      <c r="F117" s="46"/>
      <c r="G117" s="348" t="s">
        <v>127</v>
      </c>
      <c r="H117" s="60" t="s">
        <v>408</v>
      </c>
      <c r="I117" s="61">
        <v>0.78500000000000003</v>
      </c>
      <c r="J117" s="80" t="s">
        <v>128</v>
      </c>
      <c r="K117" s="22"/>
      <c r="L117" s="63"/>
      <c r="M117" s="25"/>
      <c r="S117" s="25"/>
      <c r="X117" s="25"/>
      <c r="AR117" s="25"/>
      <c r="AW117" s="25"/>
      <c r="BD117" s="27"/>
      <c r="BE117" s="27"/>
      <c r="BF117" s="27"/>
      <c r="BG117" s="27"/>
      <c r="BH117" s="27"/>
      <c r="BI117" s="27"/>
      <c r="BJ117" s="27"/>
      <c r="BK117" s="27"/>
      <c r="BL117" s="27"/>
      <c r="BM117" s="27"/>
      <c r="BN117" s="27"/>
      <c r="BO117" s="27"/>
      <c r="BP117" s="27"/>
      <c r="BQ117" s="27"/>
      <c r="BR117" s="27"/>
      <c r="BS117" s="27"/>
      <c r="BT117" s="27"/>
      <c r="BU117" s="27"/>
      <c r="BV117" s="27"/>
      <c r="BW117" s="27"/>
      <c r="BX117" s="27"/>
      <c r="BY117" s="27"/>
      <c r="BZ117" s="27"/>
      <c r="CA117" s="27"/>
      <c r="CB117" s="27"/>
      <c r="CC117" s="27"/>
      <c r="CD117" s="27"/>
      <c r="CE117" s="27"/>
      <c r="CF117" s="27"/>
      <c r="CG117" s="27"/>
      <c r="CH117" s="27"/>
      <c r="CI117" s="27"/>
      <c r="CJ117" s="27"/>
      <c r="CK117" s="27"/>
      <c r="CL117" s="27"/>
      <c r="CM117" s="27"/>
      <c r="CN117" s="27"/>
      <c r="CO117" s="27"/>
      <c r="CP117" s="27"/>
      <c r="CQ117" s="27"/>
      <c r="CR117" s="27"/>
      <c r="CS117" s="27"/>
      <c r="CT117" s="27"/>
      <c r="CU117" s="27"/>
      <c r="CV117" s="27"/>
      <c r="CW117" s="27"/>
      <c r="CX117" s="27"/>
      <c r="CY117" s="27"/>
      <c r="CZ117" s="27"/>
      <c r="DA117" s="27"/>
      <c r="DB117" s="27"/>
      <c r="DC117" s="27"/>
      <c r="DD117" s="27"/>
      <c r="DE117" s="27"/>
      <c r="DF117" s="27"/>
      <c r="DG117" s="27"/>
      <c r="DH117" s="27"/>
      <c r="DI117" s="27"/>
      <c r="DJ117" s="27"/>
      <c r="DK117" s="27"/>
      <c r="DL117" s="27"/>
      <c r="DM117" s="27"/>
      <c r="DN117" s="27"/>
      <c r="DO117" s="27"/>
      <c r="DP117" s="27"/>
      <c r="DQ117" s="27"/>
      <c r="DR117" s="27"/>
      <c r="DS117" s="27"/>
      <c r="DT117" s="27"/>
      <c r="DU117" s="27"/>
      <c r="DV117" s="27"/>
      <c r="DW117" s="27"/>
      <c r="DX117" s="27"/>
      <c r="DY117" s="27"/>
      <c r="DZ117" s="27"/>
      <c r="EA117" s="27"/>
      <c r="EB117" s="27"/>
      <c r="EC117" s="27"/>
      <c r="ED117" s="27"/>
      <c r="EE117" s="27"/>
      <c r="EF117" s="27"/>
      <c r="EG117" s="27"/>
      <c r="EH117" s="27"/>
      <c r="EI117" s="27"/>
      <c r="EJ117" s="27"/>
      <c r="EK117" s="27"/>
      <c r="EL117" s="27"/>
      <c r="EM117" s="27"/>
      <c r="EN117" s="27"/>
      <c r="EO117" s="27"/>
      <c r="EP117" s="27"/>
      <c r="EQ117" s="27"/>
      <c r="ER117" s="27"/>
      <c r="ES117" s="27"/>
      <c r="ET117" s="27"/>
      <c r="EU117" s="27"/>
      <c r="EV117" s="27"/>
      <c r="EW117" s="27"/>
      <c r="EX117" s="27"/>
      <c r="EY117" s="27"/>
      <c r="EZ117" s="27"/>
      <c r="FA117" s="27"/>
      <c r="FB117" s="27"/>
      <c r="FC117" s="27"/>
      <c r="FD117" s="27"/>
      <c r="FE117" s="27"/>
      <c r="FF117" s="27"/>
      <c r="FG117" s="27"/>
      <c r="FH117" s="27"/>
      <c r="FI117" s="27"/>
      <c r="FJ117" s="27"/>
      <c r="FK117" s="27"/>
      <c r="FL117" s="27"/>
      <c r="FM117" s="27"/>
      <c r="FN117" s="27"/>
      <c r="FO117" s="27"/>
      <c r="FP117" s="27"/>
      <c r="FQ117" s="27"/>
      <c r="FR117" s="27"/>
      <c r="FS117" s="27"/>
      <c r="FT117" s="27"/>
      <c r="FU117" s="27"/>
      <c r="FV117" s="27"/>
      <c r="FW117" s="27"/>
      <c r="FX117" s="27"/>
      <c r="FY117" s="27"/>
      <c r="FZ117" s="27"/>
      <c r="GA117" s="27"/>
      <c r="GB117" s="27"/>
      <c r="GC117" s="27"/>
      <c r="GD117" s="27"/>
      <c r="GE117" s="27"/>
      <c r="GF117" s="27"/>
      <c r="GG117" s="27"/>
      <c r="GH117" s="27"/>
      <c r="GI117" s="27"/>
      <c r="GJ117" s="27"/>
      <c r="GK117" s="27"/>
      <c r="GL117" s="27"/>
      <c r="GM117" s="27"/>
      <c r="GN117" s="27"/>
      <c r="GO117" s="27"/>
      <c r="GP117" s="27"/>
      <c r="GQ117" s="27"/>
      <c r="GR117" s="27"/>
      <c r="GS117" s="27"/>
      <c r="GT117" s="27"/>
      <c r="GU117" s="27"/>
      <c r="GV117" s="27"/>
      <c r="GW117" s="27"/>
      <c r="GX117" s="27"/>
      <c r="GY117" s="27"/>
      <c r="GZ117" s="27"/>
      <c r="HA117" s="27"/>
      <c r="HB117" s="27"/>
      <c r="HC117" s="27"/>
      <c r="HD117" s="27"/>
      <c r="HE117" s="27"/>
      <c r="HF117" s="27"/>
      <c r="HG117" s="27"/>
      <c r="HH117" s="27"/>
      <c r="HI117" s="27"/>
      <c r="HJ117" s="27"/>
      <c r="HK117" s="27"/>
      <c r="HL117" s="27"/>
      <c r="HM117" s="27"/>
      <c r="HN117" s="27"/>
      <c r="HO117" s="27"/>
      <c r="HP117" s="27"/>
      <c r="HQ117" s="27"/>
      <c r="HR117" s="27"/>
      <c r="HS117" s="27"/>
      <c r="HT117" s="27"/>
      <c r="HU117" s="27"/>
      <c r="HV117" s="27"/>
      <c r="HW117" s="27"/>
      <c r="HX117" s="27"/>
      <c r="HY117" s="27"/>
      <c r="HZ117" s="27"/>
      <c r="IA117" s="27"/>
      <c r="IB117" s="27"/>
      <c r="IC117" s="27"/>
      <c r="ID117" s="27"/>
      <c r="IE117" s="27"/>
      <c r="IF117" s="27"/>
      <c r="IG117" s="27"/>
      <c r="IH117" s="27"/>
      <c r="II117" s="27"/>
      <c r="IJ117" s="27"/>
      <c r="IK117" s="27"/>
      <c r="IL117" s="27"/>
      <c r="IM117" s="27"/>
      <c r="IN117" s="27"/>
      <c r="IO117" s="27"/>
      <c r="IP117" s="27"/>
      <c r="IQ117" s="27"/>
      <c r="IR117" s="27"/>
      <c r="IS117" s="27"/>
      <c r="IT117" s="27"/>
      <c r="IU117" s="27"/>
    </row>
    <row r="118" spans="1:255" s="26" customFormat="1" ht="28.5">
      <c r="A118" s="27"/>
      <c r="B118" s="64" t="s">
        <v>125</v>
      </c>
      <c r="C118" s="59" t="s">
        <v>560</v>
      </c>
      <c r="D118" s="57">
        <v>2.0299999999999998</v>
      </c>
      <c r="E118" s="64" t="s">
        <v>126</v>
      </c>
      <c r="F118" s="46"/>
      <c r="G118" s="348"/>
      <c r="H118" s="60" t="s">
        <v>409</v>
      </c>
      <c r="I118" s="61">
        <v>0.97299999999999998</v>
      </c>
      <c r="J118" s="80" t="s">
        <v>129</v>
      </c>
      <c r="K118" s="22"/>
      <c r="L118" s="63"/>
      <c r="M118" s="25"/>
      <c r="S118" s="25"/>
      <c r="X118" s="25"/>
      <c r="AR118" s="25"/>
      <c r="AW118" s="25"/>
      <c r="BD118" s="27"/>
      <c r="BE118" s="27"/>
      <c r="BF118" s="27"/>
      <c r="BG118" s="27"/>
      <c r="BH118" s="27"/>
      <c r="BI118" s="27"/>
      <c r="BJ118" s="27"/>
      <c r="BK118" s="27"/>
      <c r="BL118" s="27"/>
      <c r="BM118" s="27"/>
      <c r="BN118" s="27"/>
      <c r="BO118" s="27"/>
      <c r="BP118" s="27"/>
      <c r="BQ118" s="27"/>
      <c r="BR118" s="27"/>
      <c r="BS118" s="27"/>
      <c r="BT118" s="27"/>
      <c r="BU118" s="27"/>
      <c r="BV118" s="27"/>
      <c r="BW118" s="27"/>
      <c r="BX118" s="27"/>
      <c r="BY118" s="27"/>
      <c r="BZ118" s="27"/>
      <c r="CA118" s="27"/>
      <c r="CB118" s="27"/>
      <c r="CC118" s="27"/>
      <c r="CD118" s="27"/>
      <c r="CE118" s="27"/>
      <c r="CF118" s="27"/>
      <c r="CG118" s="27"/>
      <c r="CH118" s="27"/>
      <c r="CI118" s="27"/>
      <c r="CJ118" s="27"/>
      <c r="CK118" s="27"/>
      <c r="CL118" s="27"/>
      <c r="CM118" s="27"/>
      <c r="CN118" s="27"/>
      <c r="CO118" s="27"/>
      <c r="CP118" s="27"/>
      <c r="CQ118" s="27"/>
      <c r="CR118" s="27"/>
      <c r="CS118" s="27"/>
      <c r="CT118" s="27"/>
      <c r="CU118" s="27"/>
      <c r="CV118" s="27"/>
      <c r="CW118" s="27"/>
      <c r="CX118" s="27"/>
      <c r="CY118" s="27"/>
      <c r="CZ118" s="27"/>
      <c r="DA118" s="27"/>
      <c r="DB118" s="27"/>
      <c r="DC118" s="27"/>
      <c r="DD118" s="27"/>
      <c r="DE118" s="27"/>
      <c r="DF118" s="27"/>
      <c r="DG118" s="27"/>
      <c r="DH118" s="27"/>
      <c r="DI118" s="27"/>
      <c r="DJ118" s="27"/>
      <c r="DK118" s="27"/>
      <c r="DL118" s="27"/>
      <c r="DM118" s="27"/>
      <c r="DN118" s="27"/>
      <c r="DO118" s="27"/>
      <c r="DP118" s="27"/>
      <c r="DQ118" s="27"/>
      <c r="DR118" s="27"/>
      <c r="DS118" s="27"/>
      <c r="DT118" s="27"/>
      <c r="DU118" s="27"/>
      <c r="DV118" s="27"/>
      <c r="DW118" s="27"/>
      <c r="DX118" s="27"/>
      <c r="DY118" s="27"/>
      <c r="DZ118" s="27"/>
      <c r="EA118" s="27"/>
      <c r="EB118" s="27"/>
      <c r="EC118" s="27"/>
      <c r="ED118" s="27"/>
      <c r="EE118" s="27"/>
      <c r="EF118" s="27"/>
      <c r="EG118" s="27"/>
      <c r="EH118" s="27"/>
      <c r="EI118" s="27"/>
      <c r="EJ118" s="27"/>
      <c r="EK118" s="27"/>
      <c r="EL118" s="27"/>
      <c r="EM118" s="27"/>
      <c r="EN118" s="27"/>
      <c r="EO118" s="27"/>
      <c r="EP118" s="27"/>
      <c r="EQ118" s="27"/>
      <c r="ER118" s="27"/>
      <c r="ES118" s="27"/>
      <c r="ET118" s="27"/>
      <c r="EU118" s="27"/>
      <c r="EV118" s="27"/>
      <c r="EW118" s="27"/>
      <c r="EX118" s="27"/>
      <c r="EY118" s="27"/>
      <c r="EZ118" s="27"/>
      <c r="FA118" s="27"/>
      <c r="FB118" s="27"/>
      <c r="FC118" s="27"/>
      <c r="FD118" s="27"/>
      <c r="FE118" s="27"/>
      <c r="FF118" s="27"/>
      <c r="FG118" s="27"/>
      <c r="FH118" s="27"/>
      <c r="FI118" s="27"/>
      <c r="FJ118" s="27"/>
      <c r="FK118" s="27"/>
      <c r="FL118" s="27"/>
      <c r="FM118" s="27"/>
      <c r="FN118" s="27"/>
      <c r="FO118" s="27"/>
      <c r="FP118" s="27"/>
      <c r="FQ118" s="27"/>
      <c r="FR118" s="27"/>
      <c r="FS118" s="27"/>
      <c r="FT118" s="27"/>
      <c r="FU118" s="27"/>
      <c r="FV118" s="27"/>
      <c r="FW118" s="27"/>
      <c r="FX118" s="27"/>
      <c r="FY118" s="27"/>
      <c r="FZ118" s="27"/>
      <c r="GA118" s="27"/>
      <c r="GB118" s="27"/>
      <c r="GC118" s="27"/>
      <c r="GD118" s="27"/>
      <c r="GE118" s="27"/>
      <c r="GF118" s="27"/>
      <c r="GG118" s="27"/>
      <c r="GH118" s="27"/>
      <c r="GI118" s="27"/>
      <c r="GJ118" s="27"/>
      <c r="GK118" s="27"/>
      <c r="GL118" s="27"/>
      <c r="GM118" s="27"/>
      <c r="GN118" s="27"/>
      <c r="GO118" s="27"/>
      <c r="GP118" s="27"/>
      <c r="GQ118" s="27"/>
      <c r="GR118" s="27"/>
      <c r="GS118" s="27"/>
      <c r="GT118" s="27"/>
      <c r="GU118" s="27"/>
      <c r="GV118" s="27"/>
      <c r="GW118" s="27"/>
      <c r="GX118" s="27"/>
      <c r="GY118" s="27"/>
      <c r="GZ118" s="27"/>
      <c r="HA118" s="27"/>
      <c r="HB118" s="27"/>
      <c r="HC118" s="27"/>
      <c r="HD118" s="27"/>
      <c r="HE118" s="27"/>
      <c r="HF118" s="27"/>
      <c r="HG118" s="27"/>
      <c r="HH118" s="27"/>
      <c r="HI118" s="27"/>
      <c r="HJ118" s="27"/>
      <c r="HK118" s="27"/>
      <c r="HL118" s="27"/>
      <c r="HM118" s="27"/>
      <c r="HN118" s="27"/>
      <c r="HO118" s="27"/>
      <c r="HP118" s="27"/>
      <c r="HQ118" s="27"/>
      <c r="HR118" s="27"/>
      <c r="HS118" s="27"/>
      <c r="HT118" s="27"/>
      <c r="HU118" s="27"/>
      <c r="HV118" s="27"/>
      <c r="HW118" s="27"/>
      <c r="HX118" s="27"/>
      <c r="HY118" s="27"/>
      <c r="HZ118" s="27"/>
      <c r="IA118" s="27"/>
      <c r="IB118" s="27"/>
      <c r="IC118" s="27"/>
      <c r="ID118" s="27"/>
      <c r="IE118" s="27"/>
      <c r="IF118" s="27"/>
      <c r="IG118" s="27"/>
      <c r="IH118" s="27"/>
      <c r="II118" s="27"/>
      <c r="IJ118" s="27"/>
      <c r="IK118" s="27"/>
      <c r="IL118" s="27"/>
      <c r="IM118" s="27"/>
      <c r="IN118" s="27"/>
      <c r="IO118" s="27"/>
      <c r="IP118" s="27"/>
      <c r="IQ118" s="27"/>
      <c r="IR118" s="27"/>
      <c r="IS118" s="27"/>
      <c r="IT118" s="27"/>
      <c r="IU118" s="27"/>
    </row>
    <row r="119" spans="1:255" s="26" customFormat="1">
      <c r="A119" s="27"/>
      <c r="B119" s="34" t="s">
        <v>125</v>
      </c>
      <c r="C119" s="35" t="s">
        <v>561</v>
      </c>
      <c r="D119" s="36">
        <v>1.79</v>
      </c>
      <c r="E119" s="34" t="s">
        <v>44</v>
      </c>
      <c r="F119" s="46"/>
      <c r="G119" s="235"/>
      <c r="H119" s="60" t="s">
        <v>131</v>
      </c>
      <c r="I119" s="61">
        <v>0.44</v>
      </c>
      <c r="J119" s="80" t="s">
        <v>132</v>
      </c>
      <c r="K119" s="22"/>
      <c r="L119" s="63"/>
      <c r="M119" s="25"/>
      <c r="S119" s="25"/>
      <c r="X119" s="25"/>
      <c r="AR119" s="25"/>
      <c r="AW119" s="25"/>
      <c r="BD119" s="27"/>
      <c r="BE119" s="27"/>
      <c r="BF119" s="27"/>
      <c r="BG119" s="27"/>
      <c r="BH119" s="27"/>
      <c r="BI119" s="27"/>
      <c r="BJ119" s="27"/>
      <c r="BK119" s="27"/>
      <c r="BL119" s="27"/>
      <c r="BM119" s="27"/>
      <c r="BN119" s="27"/>
      <c r="BO119" s="27"/>
      <c r="BP119" s="27"/>
      <c r="BQ119" s="27"/>
      <c r="BR119" s="27"/>
      <c r="BS119" s="27"/>
      <c r="BT119" s="27"/>
      <c r="BU119" s="27"/>
      <c r="BV119" s="27"/>
      <c r="BW119" s="27"/>
      <c r="BX119" s="27"/>
      <c r="BY119" s="27"/>
      <c r="BZ119" s="27"/>
      <c r="CA119" s="27"/>
      <c r="CB119" s="27"/>
      <c r="CC119" s="27"/>
      <c r="CD119" s="27"/>
      <c r="CE119" s="27"/>
      <c r="CF119" s="27"/>
      <c r="CG119" s="27"/>
      <c r="CH119" s="27"/>
      <c r="CI119" s="27"/>
      <c r="CJ119" s="27"/>
      <c r="CK119" s="27"/>
      <c r="CL119" s="27"/>
      <c r="CM119" s="27"/>
      <c r="CN119" s="27"/>
      <c r="CO119" s="27"/>
      <c r="CP119" s="27"/>
      <c r="CQ119" s="27"/>
      <c r="CR119" s="27"/>
      <c r="CS119" s="27"/>
      <c r="CT119" s="27"/>
      <c r="CU119" s="27"/>
      <c r="CV119" s="27"/>
      <c r="CW119" s="27"/>
      <c r="CX119" s="27"/>
      <c r="CY119" s="27"/>
      <c r="CZ119" s="27"/>
      <c r="DA119" s="27"/>
      <c r="DB119" s="27"/>
      <c r="DC119" s="27"/>
      <c r="DD119" s="27"/>
      <c r="DE119" s="27"/>
      <c r="DF119" s="27"/>
      <c r="DG119" s="27"/>
      <c r="DH119" s="27"/>
      <c r="DI119" s="27"/>
      <c r="DJ119" s="27"/>
      <c r="DK119" s="27"/>
      <c r="DL119" s="27"/>
      <c r="DM119" s="27"/>
      <c r="DN119" s="27"/>
      <c r="DO119" s="27"/>
      <c r="DP119" s="27"/>
      <c r="DQ119" s="27"/>
      <c r="DR119" s="27"/>
      <c r="DS119" s="27"/>
      <c r="DT119" s="27"/>
      <c r="DU119" s="27"/>
      <c r="DV119" s="27"/>
      <c r="DW119" s="27"/>
      <c r="DX119" s="27"/>
      <c r="DY119" s="27"/>
      <c r="DZ119" s="27"/>
      <c r="EA119" s="27"/>
      <c r="EB119" s="27"/>
      <c r="EC119" s="27"/>
      <c r="ED119" s="27"/>
      <c r="EE119" s="27"/>
      <c r="EF119" s="27"/>
      <c r="EG119" s="27"/>
      <c r="EH119" s="27"/>
      <c r="EI119" s="27"/>
      <c r="EJ119" s="27"/>
      <c r="EK119" s="27"/>
      <c r="EL119" s="27"/>
      <c r="EM119" s="27"/>
      <c r="EN119" s="27"/>
      <c r="EO119" s="27"/>
      <c r="EP119" s="27"/>
      <c r="EQ119" s="27"/>
      <c r="ER119" s="27"/>
      <c r="ES119" s="27"/>
      <c r="ET119" s="27"/>
      <c r="EU119" s="27"/>
      <c r="EV119" s="27"/>
      <c r="EW119" s="27"/>
      <c r="EX119" s="27"/>
      <c r="EY119" s="27"/>
      <c r="EZ119" s="27"/>
      <c r="FA119" s="27"/>
      <c r="FB119" s="27"/>
      <c r="FC119" s="27"/>
      <c r="FD119" s="27"/>
      <c r="FE119" s="27"/>
      <c r="FF119" s="27"/>
      <c r="FG119" s="27"/>
      <c r="FH119" s="27"/>
      <c r="FI119" s="27"/>
      <c r="FJ119" s="27"/>
      <c r="FK119" s="27"/>
      <c r="FL119" s="27"/>
      <c r="FM119" s="27"/>
      <c r="FN119" s="27"/>
      <c r="FO119" s="27"/>
      <c r="FP119" s="27"/>
      <c r="FQ119" s="27"/>
      <c r="FR119" s="27"/>
      <c r="FS119" s="27"/>
      <c r="FT119" s="27"/>
      <c r="FU119" s="27"/>
      <c r="FV119" s="27"/>
      <c r="FW119" s="27"/>
      <c r="FX119" s="27"/>
      <c r="FY119" s="27"/>
      <c r="FZ119" s="27"/>
      <c r="GA119" s="27"/>
      <c r="GB119" s="27"/>
      <c r="GC119" s="27"/>
      <c r="GD119" s="27"/>
      <c r="GE119" s="27"/>
      <c r="GF119" s="27"/>
      <c r="GG119" s="27"/>
      <c r="GH119" s="27"/>
      <c r="GI119" s="27"/>
      <c r="GJ119" s="27"/>
      <c r="GK119" s="27"/>
      <c r="GL119" s="27"/>
      <c r="GM119" s="27"/>
      <c r="GN119" s="27"/>
      <c r="GO119" s="27"/>
      <c r="GP119" s="27"/>
      <c r="GQ119" s="27"/>
      <c r="GR119" s="27"/>
      <c r="GS119" s="27"/>
      <c r="GT119" s="27"/>
      <c r="GU119" s="27"/>
      <c r="GV119" s="27"/>
      <c r="GW119" s="27"/>
      <c r="GX119" s="27"/>
      <c r="GY119" s="27"/>
      <c r="GZ119" s="27"/>
      <c r="HA119" s="27"/>
      <c r="HB119" s="27"/>
      <c r="HC119" s="27"/>
      <c r="HD119" s="27"/>
      <c r="HE119" s="27"/>
      <c r="HF119" s="27"/>
      <c r="HG119" s="27"/>
      <c r="HH119" s="27"/>
      <c r="HI119" s="27"/>
      <c r="HJ119" s="27"/>
      <c r="HK119" s="27"/>
      <c r="HL119" s="27"/>
      <c r="HM119" s="27"/>
      <c r="HN119" s="27"/>
      <c r="HO119" s="27"/>
      <c r="HP119" s="27"/>
      <c r="HQ119" s="27"/>
      <c r="HR119" s="27"/>
      <c r="HS119" s="27"/>
      <c r="HT119" s="27"/>
      <c r="HU119" s="27"/>
      <c r="HV119" s="27"/>
      <c r="HW119" s="27"/>
      <c r="HX119" s="27"/>
      <c r="HY119" s="27"/>
      <c r="HZ119" s="27"/>
      <c r="IA119" s="27"/>
      <c r="IB119" s="27"/>
      <c r="IC119" s="27"/>
      <c r="ID119" s="27"/>
      <c r="IE119" s="27"/>
      <c r="IF119" s="27"/>
      <c r="IG119" s="27"/>
      <c r="IH119" s="27"/>
      <c r="II119" s="27"/>
      <c r="IJ119" s="27"/>
      <c r="IK119" s="27"/>
      <c r="IL119" s="27"/>
      <c r="IM119" s="27"/>
      <c r="IN119" s="27"/>
      <c r="IO119" s="27"/>
      <c r="IP119" s="27"/>
      <c r="IQ119" s="27"/>
      <c r="IR119" s="27"/>
      <c r="IS119" s="27"/>
      <c r="IT119" s="27"/>
      <c r="IU119" s="27"/>
    </row>
    <row r="120" spans="1:255" s="26" customFormat="1">
      <c r="A120" s="27"/>
      <c r="B120" s="34" t="s">
        <v>125</v>
      </c>
      <c r="C120" s="35" t="s">
        <v>562</v>
      </c>
      <c r="D120" s="36">
        <v>1.96</v>
      </c>
      <c r="E120" s="34" t="s">
        <v>44</v>
      </c>
      <c r="F120" s="46"/>
      <c r="G120" s="360" t="s">
        <v>130</v>
      </c>
      <c r="H120" s="60" t="s">
        <v>133</v>
      </c>
      <c r="I120" s="61">
        <v>0.44700000000000001</v>
      </c>
      <c r="J120" s="80" t="s">
        <v>134</v>
      </c>
      <c r="K120" s="22"/>
      <c r="L120" s="63"/>
      <c r="M120" s="25"/>
      <c r="S120" s="25"/>
      <c r="X120" s="25"/>
      <c r="AR120" s="25"/>
      <c r="AW120" s="25"/>
      <c r="BD120" s="27"/>
      <c r="BE120" s="27"/>
      <c r="BF120" s="27"/>
      <c r="BG120" s="27"/>
      <c r="BH120" s="27"/>
      <c r="BI120" s="27"/>
      <c r="BJ120" s="27"/>
      <c r="BK120" s="27"/>
      <c r="BL120" s="27"/>
      <c r="BM120" s="27"/>
      <c r="BN120" s="27"/>
      <c r="BO120" s="27"/>
      <c r="BP120" s="27"/>
      <c r="BQ120" s="27"/>
      <c r="BR120" s="27"/>
      <c r="BS120" s="27"/>
      <c r="BT120" s="27"/>
      <c r="BU120" s="27"/>
      <c r="BV120" s="27"/>
      <c r="BW120" s="27"/>
      <c r="BX120" s="27"/>
      <c r="BY120" s="27"/>
      <c r="BZ120" s="27"/>
      <c r="CA120" s="27"/>
      <c r="CB120" s="27"/>
      <c r="CC120" s="27"/>
      <c r="CD120" s="27"/>
      <c r="CE120" s="27"/>
      <c r="CF120" s="27"/>
      <c r="CG120" s="27"/>
      <c r="CH120" s="27"/>
      <c r="CI120" s="27"/>
      <c r="CJ120" s="27"/>
      <c r="CK120" s="27"/>
      <c r="CL120" s="27"/>
      <c r="CM120" s="27"/>
      <c r="CN120" s="27"/>
      <c r="CO120" s="27"/>
      <c r="CP120" s="27"/>
      <c r="CQ120" s="27"/>
      <c r="CR120" s="27"/>
      <c r="CS120" s="27"/>
      <c r="CT120" s="27"/>
      <c r="CU120" s="27"/>
      <c r="CV120" s="27"/>
      <c r="CW120" s="27"/>
      <c r="CX120" s="27"/>
      <c r="CY120" s="27"/>
      <c r="CZ120" s="27"/>
      <c r="DA120" s="27"/>
      <c r="DB120" s="27"/>
      <c r="DC120" s="27"/>
      <c r="DD120" s="27"/>
      <c r="DE120" s="27"/>
      <c r="DF120" s="27"/>
      <c r="DG120" s="27"/>
      <c r="DH120" s="27"/>
      <c r="DI120" s="27"/>
      <c r="DJ120" s="27"/>
      <c r="DK120" s="27"/>
      <c r="DL120" s="27"/>
      <c r="DM120" s="27"/>
      <c r="DN120" s="27"/>
      <c r="DO120" s="27"/>
      <c r="DP120" s="27"/>
      <c r="DQ120" s="27"/>
      <c r="DR120" s="27"/>
      <c r="DS120" s="27"/>
      <c r="DT120" s="27"/>
      <c r="DU120" s="27"/>
      <c r="DV120" s="27"/>
      <c r="DW120" s="27"/>
      <c r="DX120" s="27"/>
      <c r="DY120" s="27"/>
      <c r="DZ120" s="27"/>
      <c r="EA120" s="27"/>
      <c r="EB120" s="27"/>
      <c r="EC120" s="27"/>
      <c r="ED120" s="27"/>
      <c r="EE120" s="27"/>
      <c r="EF120" s="27"/>
      <c r="EG120" s="27"/>
      <c r="EH120" s="27"/>
      <c r="EI120" s="27"/>
      <c r="EJ120" s="27"/>
      <c r="EK120" s="27"/>
      <c r="EL120" s="27"/>
      <c r="EM120" s="27"/>
      <c r="EN120" s="27"/>
      <c r="EO120" s="27"/>
      <c r="EP120" s="27"/>
      <c r="EQ120" s="27"/>
      <c r="ER120" s="27"/>
      <c r="ES120" s="27"/>
      <c r="ET120" s="27"/>
      <c r="EU120" s="27"/>
      <c r="EV120" s="27"/>
      <c r="EW120" s="27"/>
      <c r="EX120" s="27"/>
      <c r="EY120" s="27"/>
      <c r="EZ120" s="27"/>
      <c r="FA120" s="27"/>
      <c r="FB120" s="27"/>
      <c r="FC120" s="27"/>
      <c r="FD120" s="27"/>
      <c r="FE120" s="27"/>
      <c r="FF120" s="27"/>
      <c r="FG120" s="27"/>
      <c r="FH120" s="27"/>
      <c r="FI120" s="27"/>
      <c r="FJ120" s="27"/>
      <c r="FK120" s="27"/>
      <c r="FL120" s="27"/>
      <c r="FM120" s="27"/>
      <c r="FN120" s="27"/>
      <c r="FO120" s="27"/>
      <c r="FP120" s="27"/>
      <c r="FQ120" s="27"/>
      <c r="FR120" s="27"/>
      <c r="FS120" s="27"/>
      <c r="FT120" s="27"/>
      <c r="FU120" s="27"/>
      <c r="FV120" s="27"/>
      <c r="FW120" s="27"/>
      <c r="FX120" s="27"/>
      <c r="FY120" s="27"/>
      <c r="FZ120" s="27"/>
      <c r="GA120" s="27"/>
      <c r="GB120" s="27"/>
      <c r="GC120" s="27"/>
      <c r="GD120" s="27"/>
      <c r="GE120" s="27"/>
      <c r="GF120" s="27"/>
      <c r="GG120" s="27"/>
      <c r="GH120" s="27"/>
      <c r="GI120" s="27"/>
      <c r="GJ120" s="27"/>
      <c r="GK120" s="27"/>
      <c r="GL120" s="27"/>
      <c r="GM120" s="27"/>
      <c r="GN120" s="27"/>
      <c r="GO120" s="27"/>
      <c r="GP120" s="27"/>
      <c r="GQ120" s="27"/>
      <c r="GR120" s="27"/>
      <c r="GS120" s="27"/>
      <c r="GT120" s="27"/>
      <c r="GU120" s="27"/>
      <c r="GV120" s="27"/>
      <c r="GW120" s="27"/>
      <c r="GX120" s="27"/>
      <c r="GY120" s="27"/>
      <c r="GZ120" s="27"/>
      <c r="HA120" s="27"/>
      <c r="HB120" s="27"/>
      <c r="HC120" s="27"/>
      <c r="HD120" s="27"/>
      <c r="HE120" s="27"/>
      <c r="HF120" s="27"/>
      <c r="HG120" s="27"/>
      <c r="HH120" s="27"/>
      <c r="HI120" s="27"/>
      <c r="HJ120" s="27"/>
      <c r="HK120" s="27"/>
      <c r="HL120" s="27"/>
      <c r="HM120" s="27"/>
      <c r="HN120" s="27"/>
      <c r="HO120" s="27"/>
      <c r="HP120" s="27"/>
      <c r="HQ120" s="27"/>
      <c r="HR120" s="27"/>
      <c r="HS120" s="27"/>
      <c r="HT120" s="27"/>
      <c r="HU120" s="27"/>
      <c r="HV120" s="27"/>
      <c r="HW120" s="27"/>
      <c r="HX120" s="27"/>
      <c r="HY120" s="27"/>
      <c r="HZ120" s="27"/>
      <c r="IA120" s="27"/>
      <c r="IB120" s="27"/>
      <c r="IC120" s="27"/>
      <c r="ID120" s="27"/>
      <c r="IE120" s="27"/>
      <c r="IF120" s="27"/>
      <c r="IG120" s="27"/>
      <c r="IH120" s="27"/>
      <c r="II120" s="27"/>
      <c r="IJ120" s="27"/>
      <c r="IK120" s="27"/>
      <c r="IL120" s="27"/>
      <c r="IM120" s="27"/>
      <c r="IN120" s="27"/>
      <c r="IO120" s="27"/>
      <c r="IP120" s="27"/>
      <c r="IQ120" s="27"/>
      <c r="IR120" s="27"/>
      <c r="IS120" s="27"/>
      <c r="IT120" s="27"/>
      <c r="IU120" s="27"/>
    </row>
    <row r="121" spans="1:255" s="26" customFormat="1">
      <c r="A121" s="27"/>
      <c r="B121" s="34" t="s">
        <v>125</v>
      </c>
      <c r="C121" s="35" t="s">
        <v>563</v>
      </c>
      <c r="D121" s="36">
        <v>2.89</v>
      </c>
      <c r="E121" s="34" t="s">
        <v>44</v>
      </c>
      <c r="F121" s="46"/>
      <c r="G121" s="361"/>
      <c r="H121" s="60" t="s">
        <v>136</v>
      </c>
      <c r="I121" s="61">
        <v>9.7000000000000003E-2</v>
      </c>
      <c r="J121" s="80" t="s">
        <v>137</v>
      </c>
      <c r="K121" s="22"/>
      <c r="L121" s="63"/>
      <c r="M121" s="25"/>
      <c r="S121" s="25"/>
      <c r="X121" s="25"/>
      <c r="AR121" s="25"/>
      <c r="AW121" s="25"/>
      <c r="BD121" s="27"/>
      <c r="BE121" s="27"/>
      <c r="BF121" s="27"/>
      <c r="BG121" s="27"/>
      <c r="BH121" s="27"/>
      <c r="BI121" s="27"/>
      <c r="BJ121" s="27"/>
      <c r="BK121" s="27"/>
      <c r="BL121" s="27"/>
      <c r="BM121" s="27"/>
      <c r="BN121" s="27"/>
      <c r="BO121" s="27"/>
      <c r="BP121" s="27"/>
      <c r="BQ121" s="27"/>
      <c r="BR121" s="27"/>
      <c r="BS121" s="27"/>
      <c r="BT121" s="27"/>
      <c r="BU121" s="27"/>
      <c r="BV121" s="27"/>
      <c r="BW121" s="27"/>
      <c r="BX121" s="27"/>
      <c r="BY121" s="27"/>
      <c r="BZ121" s="27"/>
      <c r="CA121" s="27"/>
      <c r="CB121" s="27"/>
      <c r="CC121" s="27"/>
      <c r="CD121" s="27"/>
      <c r="CE121" s="27"/>
      <c r="CF121" s="27"/>
      <c r="CG121" s="27"/>
      <c r="CH121" s="27"/>
      <c r="CI121" s="27"/>
      <c r="CJ121" s="27"/>
      <c r="CK121" s="27"/>
      <c r="CL121" s="27"/>
      <c r="CM121" s="27"/>
      <c r="CN121" s="27"/>
      <c r="CO121" s="27"/>
      <c r="CP121" s="27"/>
      <c r="CQ121" s="27"/>
      <c r="CR121" s="27"/>
      <c r="CS121" s="27"/>
      <c r="CT121" s="27"/>
      <c r="CU121" s="27"/>
      <c r="CV121" s="27"/>
      <c r="CW121" s="27"/>
      <c r="CX121" s="27"/>
      <c r="CY121" s="27"/>
      <c r="CZ121" s="27"/>
      <c r="DA121" s="27"/>
      <c r="DB121" s="27"/>
      <c r="DC121" s="27"/>
      <c r="DD121" s="27"/>
      <c r="DE121" s="27"/>
      <c r="DF121" s="27"/>
      <c r="DG121" s="27"/>
      <c r="DH121" s="27"/>
      <c r="DI121" s="27"/>
      <c r="DJ121" s="27"/>
      <c r="DK121" s="27"/>
      <c r="DL121" s="27"/>
      <c r="DM121" s="27"/>
      <c r="DN121" s="27"/>
      <c r="DO121" s="27"/>
      <c r="DP121" s="27"/>
      <c r="DQ121" s="27"/>
      <c r="DR121" s="27"/>
      <c r="DS121" s="27"/>
      <c r="DT121" s="27"/>
      <c r="DU121" s="27"/>
      <c r="DV121" s="27"/>
      <c r="DW121" s="27"/>
      <c r="DX121" s="27"/>
      <c r="DY121" s="27"/>
      <c r="DZ121" s="27"/>
      <c r="EA121" s="27"/>
      <c r="EB121" s="27"/>
      <c r="EC121" s="27"/>
      <c r="ED121" s="27"/>
      <c r="EE121" s="27"/>
      <c r="EF121" s="27"/>
      <c r="EG121" s="27"/>
      <c r="EH121" s="27"/>
      <c r="EI121" s="27"/>
      <c r="EJ121" s="27"/>
      <c r="EK121" s="27"/>
      <c r="EL121" s="27"/>
      <c r="EM121" s="27"/>
      <c r="EN121" s="27"/>
      <c r="EO121" s="27"/>
      <c r="EP121" s="27"/>
      <c r="EQ121" s="27"/>
      <c r="ER121" s="27"/>
      <c r="ES121" s="27"/>
      <c r="ET121" s="27"/>
      <c r="EU121" s="27"/>
      <c r="EV121" s="27"/>
      <c r="EW121" s="27"/>
      <c r="EX121" s="27"/>
      <c r="EY121" s="27"/>
      <c r="EZ121" s="27"/>
      <c r="FA121" s="27"/>
      <c r="FB121" s="27"/>
      <c r="FC121" s="27"/>
      <c r="FD121" s="27"/>
      <c r="FE121" s="27"/>
      <c r="FF121" s="27"/>
      <c r="FG121" s="27"/>
      <c r="FH121" s="27"/>
      <c r="FI121" s="27"/>
      <c r="FJ121" s="27"/>
      <c r="FK121" s="27"/>
      <c r="FL121" s="27"/>
      <c r="FM121" s="27"/>
      <c r="FN121" s="27"/>
      <c r="FO121" s="27"/>
      <c r="FP121" s="27"/>
      <c r="FQ121" s="27"/>
      <c r="FR121" s="27"/>
      <c r="FS121" s="27"/>
      <c r="FT121" s="27"/>
      <c r="FU121" s="27"/>
      <c r="FV121" s="27"/>
      <c r="FW121" s="27"/>
      <c r="FX121" s="27"/>
      <c r="FY121" s="27"/>
      <c r="FZ121" s="27"/>
      <c r="GA121" s="27"/>
      <c r="GB121" s="27"/>
      <c r="GC121" s="27"/>
      <c r="GD121" s="27"/>
      <c r="GE121" s="27"/>
      <c r="GF121" s="27"/>
      <c r="GG121" s="27"/>
      <c r="GH121" s="27"/>
      <c r="GI121" s="27"/>
      <c r="GJ121" s="27"/>
      <c r="GK121" s="27"/>
      <c r="GL121" s="27"/>
      <c r="GM121" s="27"/>
      <c r="GN121" s="27"/>
      <c r="GO121" s="27"/>
      <c r="GP121" s="27"/>
      <c r="GQ121" s="27"/>
      <c r="GR121" s="27"/>
      <c r="GS121" s="27"/>
      <c r="GT121" s="27"/>
      <c r="GU121" s="27"/>
      <c r="GV121" s="27"/>
      <c r="GW121" s="27"/>
      <c r="GX121" s="27"/>
      <c r="GY121" s="27"/>
      <c r="GZ121" s="27"/>
      <c r="HA121" s="27"/>
      <c r="HB121" s="27"/>
      <c r="HC121" s="27"/>
      <c r="HD121" s="27"/>
      <c r="HE121" s="27"/>
      <c r="HF121" s="27"/>
      <c r="HG121" s="27"/>
      <c r="HH121" s="27"/>
      <c r="HI121" s="27"/>
      <c r="HJ121" s="27"/>
      <c r="HK121" s="27"/>
      <c r="HL121" s="27"/>
      <c r="HM121" s="27"/>
      <c r="HN121" s="27"/>
      <c r="HO121" s="27"/>
      <c r="HP121" s="27"/>
      <c r="HQ121" s="27"/>
      <c r="HR121" s="27"/>
      <c r="HS121" s="27"/>
      <c r="HT121" s="27"/>
      <c r="HU121" s="27"/>
      <c r="HV121" s="27"/>
      <c r="HW121" s="27"/>
      <c r="HX121" s="27"/>
      <c r="HY121" s="27"/>
      <c r="HZ121" s="27"/>
      <c r="IA121" s="27"/>
      <c r="IB121" s="27"/>
      <c r="IC121" s="27"/>
      <c r="ID121" s="27"/>
      <c r="IE121" s="27"/>
      <c r="IF121" s="27"/>
      <c r="IG121" s="27"/>
      <c r="IH121" s="27"/>
      <c r="II121" s="27"/>
      <c r="IJ121" s="27"/>
      <c r="IK121" s="27"/>
      <c r="IL121" s="27"/>
      <c r="IM121" s="27"/>
      <c r="IN121" s="27"/>
      <c r="IO121" s="27"/>
      <c r="IP121" s="27"/>
      <c r="IQ121" s="27"/>
      <c r="IR121" s="27"/>
      <c r="IS121" s="27"/>
      <c r="IT121" s="27"/>
      <c r="IU121" s="27"/>
    </row>
    <row r="122" spans="1:255" s="26" customFormat="1">
      <c r="A122" s="27"/>
      <c r="B122" s="34" t="s">
        <v>125</v>
      </c>
      <c r="C122" s="35" t="s">
        <v>564</v>
      </c>
      <c r="D122" s="36">
        <v>2.97</v>
      </c>
      <c r="E122" s="34" t="s">
        <v>44</v>
      </c>
      <c r="F122" s="46"/>
      <c r="G122" s="360" t="s">
        <v>135</v>
      </c>
      <c r="H122" s="60" t="s">
        <v>138</v>
      </c>
      <c r="I122" s="61">
        <v>0.41499999999999998</v>
      </c>
      <c r="J122" s="80" t="s">
        <v>139</v>
      </c>
      <c r="K122" s="22"/>
      <c r="L122" s="63"/>
      <c r="M122" s="25"/>
      <c r="S122" s="25"/>
      <c r="X122" s="25"/>
      <c r="AR122" s="25"/>
      <c r="AW122" s="25"/>
      <c r="BD122" s="27"/>
      <c r="BE122" s="27"/>
      <c r="BF122" s="27"/>
      <c r="BG122" s="27"/>
      <c r="BH122" s="27"/>
      <c r="BI122" s="27"/>
      <c r="BJ122" s="27"/>
      <c r="BK122" s="27"/>
      <c r="BL122" s="27"/>
      <c r="BM122" s="27"/>
      <c r="BN122" s="27"/>
      <c r="BO122" s="27"/>
      <c r="BP122" s="27"/>
      <c r="BQ122" s="27"/>
      <c r="BR122" s="27"/>
      <c r="BS122" s="27"/>
      <c r="BT122" s="27"/>
      <c r="BU122" s="27"/>
      <c r="BV122" s="27"/>
      <c r="BW122" s="27"/>
      <c r="BX122" s="27"/>
      <c r="BY122" s="27"/>
      <c r="BZ122" s="27"/>
      <c r="CA122" s="27"/>
      <c r="CB122" s="27"/>
      <c r="CC122" s="27"/>
      <c r="CD122" s="27"/>
      <c r="CE122" s="27"/>
      <c r="CF122" s="27"/>
      <c r="CG122" s="27"/>
      <c r="CH122" s="27"/>
      <c r="CI122" s="27"/>
      <c r="CJ122" s="27"/>
      <c r="CK122" s="27"/>
      <c r="CL122" s="27"/>
      <c r="CM122" s="27"/>
      <c r="CN122" s="27"/>
      <c r="CO122" s="27"/>
      <c r="CP122" s="27"/>
      <c r="CQ122" s="27"/>
      <c r="CR122" s="27"/>
      <c r="CS122" s="27"/>
      <c r="CT122" s="27"/>
      <c r="CU122" s="27"/>
      <c r="CV122" s="27"/>
      <c r="CW122" s="27"/>
      <c r="CX122" s="27"/>
      <c r="CY122" s="27"/>
      <c r="CZ122" s="27"/>
      <c r="DA122" s="27"/>
      <c r="DB122" s="27"/>
      <c r="DC122" s="27"/>
      <c r="DD122" s="27"/>
      <c r="DE122" s="27"/>
      <c r="DF122" s="27"/>
      <c r="DG122" s="27"/>
      <c r="DH122" s="27"/>
      <c r="DI122" s="27"/>
      <c r="DJ122" s="27"/>
      <c r="DK122" s="27"/>
      <c r="DL122" s="27"/>
      <c r="DM122" s="27"/>
      <c r="DN122" s="27"/>
      <c r="DO122" s="27"/>
      <c r="DP122" s="27"/>
      <c r="DQ122" s="27"/>
      <c r="DR122" s="27"/>
      <c r="DS122" s="27"/>
      <c r="DT122" s="27"/>
      <c r="DU122" s="27"/>
      <c r="DV122" s="27"/>
      <c r="DW122" s="27"/>
      <c r="DX122" s="27"/>
      <c r="DY122" s="27"/>
      <c r="DZ122" s="27"/>
      <c r="EA122" s="27"/>
      <c r="EB122" s="27"/>
      <c r="EC122" s="27"/>
      <c r="ED122" s="27"/>
      <c r="EE122" s="27"/>
      <c r="EF122" s="27"/>
      <c r="EG122" s="27"/>
      <c r="EH122" s="27"/>
      <c r="EI122" s="27"/>
      <c r="EJ122" s="27"/>
      <c r="EK122" s="27"/>
      <c r="EL122" s="27"/>
      <c r="EM122" s="27"/>
      <c r="EN122" s="27"/>
      <c r="EO122" s="27"/>
      <c r="EP122" s="27"/>
      <c r="EQ122" s="27"/>
      <c r="ER122" s="27"/>
      <c r="ES122" s="27"/>
      <c r="ET122" s="27"/>
      <c r="EU122" s="27"/>
      <c r="EV122" s="27"/>
      <c r="EW122" s="27"/>
      <c r="EX122" s="27"/>
      <c r="EY122" s="27"/>
      <c r="EZ122" s="27"/>
      <c r="FA122" s="27"/>
      <c r="FB122" s="27"/>
      <c r="FC122" s="27"/>
      <c r="FD122" s="27"/>
      <c r="FE122" s="27"/>
      <c r="FF122" s="27"/>
      <c r="FG122" s="27"/>
      <c r="FH122" s="27"/>
      <c r="FI122" s="27"/>
      <c r="FJ122" s="27"/>
      <c r="FK122" s="27"/>
      <c r="FL122" s="27"/>
      <c r="FM122" s="27"/>
      <c r="FN122" s="27"/>
      <c r="FO122" s="27"/>
      <c r="FP122" s="27"/>
      <c r="FQ122" s="27"/>
      <c r="FR122" s="27"/>
      <c r="FS122" s="27"/>
      <c r="FT122" s="27"/>
      <c r="FU122" s="27"/>
      <c r="FV122" s="27"/>
      <c r="FW122" s="27"/>
      <c r="FX122" s="27"/>
      <c r="FY122" s="27"/>
      <c r="FZ122" s="27"/>
      <c r="GA122" s="27"/>
      <c r="GB122" s="27"/>
      <c r="GC122" s="27"/>
      <c r="GD122" s="27"/>
      <c r="GE122" s="27"/>
      <c r="GF122" s="27"/>
      <c r="GG122" s="27"/>
      <c r="GH122" s="27"/>
      <c r="GI122" s="27"/>
      <c r="GJ122" s="27"/>
      <c r="GK122" s="27"/>
      <c r="GL122" s="27"/>
      <c r="GM122" s="27"/>
      <c r="GN122" s="27"/>
      <c r="GO122" s="27"/>
      <c r="GP122" s="27"/>
      <c r="GQ122" s="27"/>
      <c r="GR122" s="27"/>
      <c r="GS122" s="27"/>
      <c r="GT122" s="27"/>
      <c r="GU122" s="27"/>
      <c r="GV122" s="27"/>
      <c r="GW122" s="27"/>
      <c r="GX122" s="27"/>
      <c r="GY122" s="27"/>
      <c r="GZ122" s="27"/>
      <c r="HA122" s="27"/>
      <c r="HB122" s="27"/>
      <c r="HC122" s="27"/>
      <c r="HD122" s="27"/>
      <c r="HE122" s="27"/>
      <c r="HF122" s="27"/>
      <c r="HG122" s="27"/>
      <c r="HH122" s="27"/>
      <c r="HI122" s="27"/>
      <c r="HJ122" s="27"/>
      <c r="HK122" s="27"/>
      <c r="HL122" s="27"/>
      <c r="HM122" s="27"/>
      <c r="HN122" s="27"/>
      <c r="HO122" s="27"/>
      <c r="HP122" s="27"/>
      <c r="HQ122" s="27"/>
      <c r="HR122" s="27"/>
      <c r="HS122" s="27"/>
      <c r="HT122" s="27"/>
      <c r="HU122" s="27"/>
      <c r="HV122" s="27"/>
      <c r="HW122" s="27"/>
      <c r="HX122" s="27"/>
      <c r="HY122" s="27"/>
      <c r="HZ122" s="27"/>
      <c r="IA122" s="27"/>
      <c r="IB122" s="27"/>
      <c r="IC122" s="27"/>
      <c r="ID122" s="27"/>
      <c r="IE122" s="27"/>
      <c r="IF122" s="27"/>
      <c r="IG122" s="27"/>
      <c r="IH122" s="27"/>
      <c r="II122" s="27"/>
      <c r="IJ122" s="27"/>
      <c r="IK122" s="27"/>
      <c r="IL122" s="27"/>
      <c r="IM122" s="27"/>
      <c r="IN122" s="27"/>
      <c r="IO122" s="27"/>
      <c r="IP122" s="27"/>
      <c r="IQ122" s="27"/>
      <c r="IR122" s="27"/>
      <c r="IS122" s="27"/>
      <c r="IT122" s="27"/>
      <c r="IU122" s="27"/>
    </row>
    <row r="123" spans="1:255" s="26" customFormat="1">
      <c r="A123" s="27"/>
      <c r="B123" s="34" t="s">
        <v>125</v>
      </c>
      <c r="C123" s="35" t="s">
        <v>565</v>
      </c>
      <c r="D123" s="36">
        <v>1.86</v>
      </c>
      <c r="E123" s="34" t="s">
        <v>44</v>
      </c>
      <c r="F123" s="46"/>
      <c r="G123" s="361"/>
      <c r="H123" s="60" t="s">
        <v>141</v>
      </c>
      <c r="I123" s="61">
        <v>3.67</v>
      </c>
      <c r="J123" s="80" t="s">
        <v>142</v>
      </c>
      <c r="K123" s="22"/>
      <c r="L123" s="63"/>
      <c r="M123" s="25"/>
      <c r="S123" s="25"/>
      <c r="X123" s="25"/>
      <c r="AR123" s="25"/>
      <c r="AW123" s="25"/>
      <c r="BD123" s="27"/>
      <c r="BE123" s="27"/>
      <c r="BF123" s="27"/>
      <c r="BG123" s="27"/>
      <c r="BH123" s="27"/>
      <c r="BI123" s="27"/>
      <c r="BJ123" s="27"/>
      <c r="BK123" s="27"/>
      <c r="BL123" s="27"/>
      <c r="BM123" s="27"/>
      <c r="BN123" s="27"/>
      <c r="BO123" s="27"/>
      <c r="BP123" s="27"/>
      <c r="BQ123" s="27"/>
      <c r="BR123" s="27"/>
      <c r="BS123" s="27"/>
      <c r="BT123" s="27"/>
      <c r="BU123" s="27"/>
      <c r="BV123" s="27"/>
      <c r="BW123" s="27"/>
      <c r="BX123" s="27"/>
      <c r="BY123" s="27"/>
      <c r="BZ123" s="27"/>
      <c r="CA123" s="27"/>
      <c r="CB123" s="27"/>
      <c r="CC123" s="27"/>
      <c r="CD123" s="27"/>
      <c r="CE123" s="27"/>
      <c r="CF123" s="27"/>
      <c r="CG123" s="27"/>
      <c r="CH123" s="27"/>
      <c r="CI123" s="27"/>
      <c r="CJ123" s="27"/>
      <c r="CK123" s="27"/>
      <c r="CL123" s="27"/>
      <c r="CM123" s="27"/>
      <c r="CN123" s="27"/>
      <c r="CO123" s="27"/>
      <c r="CP123" s="27"/>
      <c r="CQ123" s="27"/>
      <c r="CR123" s="27"/>
      <c r="CS123" s="27"/>
      <c r="CT123" s="27"/>
      <c r="CU123" s="27"/>
      <c r="CV123" s="27"/>
      <c r="CW123" s="27"/>
      <c r="CX123" s="27"/>
      <c r="CY123" s="27"/>
      <c r="CZ123" s="27"/>
      <c r="DA123" s="27"/>
      <c r="DB123" s="27"/>
      <c r="DC123" s="27"/>
      <c r="DD123" s="27"/>
      <c r="DE123" s="27"/>
      <c r="DF123" s="27"/>
      <c r="DG123" s="27"/>
      <c r="DH123" s="27"/>
      <c r="DI123" s="27"/>
      <c r="DJ123" s="27"/>
      <c r="DK123" s="27"/>
      <c r="DL123" s="27"/>
      <c r="DM123" s="27"/>
      <c r="DN123" s="27"/>
      <c r="DO123" s="27"/>
      <c r="DP123" s="27"/>
      <c r="DQ123" s="27"/>
      <c r="DR123" s="27"/>
      <c r="DS123" s="27"/>
      <c r="DT123" s="27"/>
      <c r="DU123" s="27"/>
      <c r="DV123" s="27"/>
      <c r="DW123" s="27"/>
      <c r="DX123" s="27"/>
      <c r="DY123" s="27"/>
      <c r="DZ123" s="27"/>
      <c r="EA123" s="27"/>
      <c r="EB123" s="27"/>
      <c r="EC123" s="27"/>
      <c r="ED123" s="27"/>
      <c r="EE123" s="27"/>
      <c r="EF123" s="27"/>
      <c r="EG123" s="27"/>
      <c r="EH123" s="27"/>
      <c r="EI123" s="27"/>
      <c r="EJ123" s="27"/>
      <c r="EK123" s="27"/>
      <c r="EL123" s="27"/>
      <c r="EM123" s="27"/>
      <c r="EN123" s="27"/>
      <c r="EO123" s="27"/>
      <c r="EP123" s="27"/>
      <c r="EQ123" s="27"/>
      <c r="ER123" s="27"/>
      <c r="ES123" s="27"/>
      <c r="ET123" s="27"/>
      <c r="EU123" s="27"/>
      <c r="EV123" s="27"/>
      <c r="EW123" s="27"/>
      <c r="EX123" s="27"/>
      <c r="EY123" s="27"/>
      <c r="EZ123" s="27"/>
      <c r="FA123" s="27"/>
      <c r="FB123" s="27"/>
      <c r="FC123" s="27"/>
      <c r="FD123" s="27"/>
      <c r="FE123" s="27"/>
      <c r="FF123" s="27"/>
      <c r="FG123" s="27"/>
      <c r="FH123" s="27"/>
      <c r="FI123" s="27"/>
      <c r="FJ123" s="27"/>
      <c r="FK123" s="27"/>
      <c r="FL123" s="27"/>
      <c r="FM123" s="27"/>
      <c r="FN123" s="27"/>
      <c r="FO123" s="27"/>
      <c r="FP123" s="27"/>
      <c r="FQ123" s="27"/>
      <c r="FR123" s="27"/>
      <c r="FS123" s="27"/>
      <c r="FT123" s="27"/>
      <c r="FU123" s="27"/>
      <c r="FV123" s="27"/>
      <c r="FW123" s="27"/>
      <c r="FX123" s="27"/>
      <c r="FY123" s="27"/>
      <c r="FZ123" s="27"/>
      <c r="GA123" s="27"/>
      <c r="GB123" s="27"/>
      <c r="GC123" s="27"/>
      <c r="GD123" s="27"/>
      <c r="GE123" s="27"/>
      <c r="GF123" s="27"/>
      <c r="GG123" s="27"/>
      <c r="GH123" s="27"/>
      <c r="GI123" s="27"/>
      <c r="GJ123" s="27"/>
      <c r="GK123" s="27"/>
      <c r="GL123" s="27"/>
      <c r="GM123" s="27"/>
      <c r="GN123" s="27"/>
      <c r="GO123" s="27"/>
      <c r="GP123" s="27"/>
      <c r="GQ123" s="27"/>
      <c r="GR123" s="27"/>
      <c r="GS123" s="27"/>
      <c r="GT123" s="27"/>
      <c r="GU123" s="27"/>
      <c r="GV123" s="27"/>
      <c r="GW123" s="27"/>
      <c r="GX123" s="27"/>
      <c r="GY123" s="27"/>
      <c r="GZ123" s="27"/>
      <c r="HA123" s="27"/>
      <c r="HB123" s="27"/>
      <c r="HC123" s="27"/>
      <c r="HD123" s="27"/>
      <c r="HE123" s="27"/>
      <c r="HF123" s="27"/>
      <c r="HG123" s="27"/>
      <c r="HH123" s="27"/>
      <c r="HI123" s="27"/>
      <c r="HJ123" s="27"/>
      <c r="HK123" s="27"/>
      <c r="HL123" s="27"/>
      <c r="HM123" s="27"/>
      <c r="HN123" s="27"/>
      <c r="HO123" s="27"/>
      <c r="HP123" s="27"/>
      <c r="HQ123" s="27"/>
      <c r="HR123" s="27"/>
      <c r="HS123" s="27"/>
      <c r="HT123" s="27"/>
      <c r="HU123" s="27"/>
      <c r="HV123" s="27"/>
      <c r="HW123" s="27"/>
      <c r="HX123" s="27"/>
      <c r="HY123" s="27"/>
      <c r="HZ123" s="27"/>
      <c r="IA123" s="27"/>
      <c r="IB123" s="27"/>
      <c r="IC123" s="27"/>
      <c r="ID123" s="27"/>
      <c r="IE123" s="27"/>
      <c r="IF123" s="27"/>
      <c r="IG123" s="27"/>
      <c r="IH123" s="27"/>
      <c r="II123" s="27"/>
      <c r="IJ123" s="27"/>
      <c r="IK123" s="27"/>
      <c r="IL123" s="27"/>
      <c r="IM123" s="27"/>
      <c r="IN123" s="27"/>
      <c r="IO123" s="27"/>
      <c r="IP123" s="27"/>
      <c r="IQ123" s="27"/>
      <c r="IR123" s="27"/>
      <c r="IS123" s="27"/>
      <c r="IT123" s="27"/>
      <c r="IU123" s="27"/>
    </row>
    <row r="124" spans="1:255" s="26" customFormat="1">
      <c r="A124" s="27"/>
      <c r="B124" s="34" t="s">
        <v>125</v>
      </c>
      <c r="C124" s="35" t="s">
        <v>566</v>
      </c>
      <c r="D124" s="36">
        <v>1.29</v>
      </c>
      <c r="E124" s="34" t="s">
        <v>44</v>
      </c>
      <c r="F124" s="46"/>
      <c r="G124" s="62" t="s">
        <v>140</v>
      </c>
      <c r="H124" s="60" t="s">
        <v>144</v>
      </c>
      <c r="I124" s="61">
        <v>9.3000000000000007</v>
      </c>
      <c r="J124" s="80" t="s">
        <v>145</v>
      </c>
      <c r="K124" s="22"/>
      <c r="L124" s="63"/>
      <c r="M124" s="25"/>
      <c r="S124" s="25"/>
      <c r="X124" s="25"/>
      <c r="AR124" s="25"/>
      <c r="AW124" s="25"/>
      <c r="BD124" s="27"/>
      <c r="BE124" s="27"/>
      <c r="BF124" s="27"/>
      <c r="BG124" s="27"/>
      <c r="BH124" s="27"/>
      <c r="BI124" s="27"/>
      <c r="BJ124" s="27"/>
      <c r="BK124" s="27"/>
      <c r="BL124" s="27"/>
      <c r="BM124" s="27"/>
      <c r="BN124" s="27"/>
      <c r="BO124" s="27"/>
      <c r="BP124" s="27"/>
      <c r="BQ124" s="27"/>
      <c r="BR124" s="27"/>
      <c r="BS124" s="27"/>
      <c r="BT124" s="27"/>
      <c r="BU124" s="27"/>
      <c r="BV124" s="27"/>
      <c r="BW124" s="27"/>
      <c r="BX124" s="27"/>
      <c r="BY124" s="27"/>
      <c r="BZ124" s="27"/>
      <c r="CA124" s="27"/>
      <c r="CB124" s="27"/>
      <c r="CC124" s="27"/>
      <c r="CD124" s="27"/>
      <c r="CE124" s="27"/>
      <c r="CF124" s="27"/>
      <c r="CG124" s="27"/>
      <c r="CH124" s="27"/>
      <c r="CI124" s="27"/>
      <c r="CJ124" s="27"/>
      <c r="CK124" s="27"/>
      <c r="CL124" s="27"/>
      <c r="CM124" s="27"/>
      <c r="CN124" s="27"/>
      <c r="CO124" s="27"/>
      <c r="CP124" s="27"/>
      <c r="CQ124" s="27"/>
      <c r="CR124" s="27"/>
      <c r="CS124" s="27"/>
      <c r="CT124" s="27"/>
      <c r="CU124" s="27"/>
      <c r="CV124" s="27"/>
      <c r="CW124" s="27"/>
      <c r="CX124" s="27"/>
      <c r="CY124" s="27"/>
      <c r="CZ124" s="27"/>
      <c r="DA124" s="27"/>
      <c r="DB124" s="27"/>
      <c r="DC124" s="27"/>
      <c r="DD124" s="27"/>
      <c r="DE124" s="27"/>
      <c r="DF124" s="27"/>
      <c r="DG124" s="27"/>
      <c r="DH124" s="27"/>
      <c r="DI124" s="27"/>
      <c r="DJ124" s="27"/>
      <c r="DK124" s="27"/>
      <c r="DL124" s="27"/>
      <c r="DM124" s="27"/>
      <c r="DN124" s="27"/>
      <c r="DO124" s="27"/>
      <c r="DP124" s="27"/>
      <c r="DQ124" s="27"/>
      <c r="DR124" s="27"/>
      <c r="DS124" s="27"/>
      <c r="DT124" s="27"/>
      <c r="DU124" s="27"/>
      <c r="DV124" s="27"/>
      <c r="DW124" s="27"/>
      <c r="DX124" s="27"/>
      <c r="DY124" s="27"/>
      <c r="DZ124" s="27"/>
      <c r="EA124" s="27"/>
      <c r="EB124" s="27"/>
      <c r="EC124" s="27"/>
      <c r="ED124" s="27"/>
      <c r="EE124" s="27"/>
      <c r="EF124" s="27"/>
      <c r="EG124" s="27"/>
      <c r="EH124" s="27"/>
      <c r="EI124" s="27"/>
      <c r="EJ124" s="27"/>
      <c r="EK124" s="27"/>
      <c r="EL124" s="27"/>
      <c r="EM124" s="27"/>
      <c r="EN124" s="27"/>
      <c r="EO124" s="27"/>
      <c r="EP124" s="27"/>
      <c r="EQ124" s="27"/>
      <c r="ER124" s="27"/>
      <c r="ES124" s="27"/>
      <c r="ET124" s="27"/>
      <c r="EU124" s="27"/>
      <c r="EV124" s="27"/>
      <c r="EW124" s="27"/>
      <c r="EX124" s="27"/>
      <c r="EY124" s="27"/>
      <c r="EZ124" s="27"/>
      <c r="FA124" s="27"/>
      <c r="FB124" s="27"/>
      <c r="FC124" s="27"/>
      <c r="FD124" s="27"/>
      <c r="FE124" s="27"/>
      <c r="FF124" s="27"/>
      <c r="FG124" s="27"/>
      <c r="FH124" s="27"/>
      <c r="FI124" s="27"/>
      <c r="FJ124" s="27"/>
      <c r="FK124" s="27"/>
      <c r="FL124" s="27"/>
      <c r="FM124" s="27"/>
      <c r="FN124" s="27"/>
      <c r="FO124" s="27"/>
      <c r="FP124" s="27"/>
      <c r="FQ124" s="27"/>
      <c r="FR124" s="27"/>
      <c r="FS124" s="27"/>
      <c r="FT124" s="27"/>
      <c r="FU124" s="27"/>
      <c r="FV124" s="27"/>
      <c r="FW124" s="27"/>
      <c r="FX124" s="27"/>
      <c r="FY124" s="27"/>
      <c r="FZ124" s="27"/>
      <c r="GA124" s="27"/>
      <c r="GB124" s="27"/>
      <c r="GC124" s="27"/>
      <c r="GD124" s="27"/>
      <c r="GE124" s="27"/>
      <c r="GF124" s="27"/>
      <c r="GG124" s="27"/>
      <c r="GH124" s="27"/>
      <c r="GI124" s="27"/>
      <c r="GJ124" s="27"/>
      <c r="GK124" s="27"/>
      <c r="GL124" s="27"/>
      <c r="GM124" s="27"/>
      <c r="GN124" s="27"/>
      <c r="GO124" s="27"/>
      <c r="GP124" s="27"/>
      <c r="GQ124" s="27"/>
      <c r="GR124" s="27"/>
      <c r="GS124" s="27"/>
      <c r="GT124" s="27"/>
      <c r="GU124" s="27"/>
      <c r="GV124" s="27"/>
      <c r="GW124" s="27"/>
      <c r="GX124" s="27"/>
      <c r="GY124" s="27"/>
      <c r="GZ124" s="27"/>
      <c r="HA124" s="27"/>
      <c r="HB124" s="27"/>
      <c r="HC124" s="27"/>
      <c r="HD124" s="27"/>
      <c r="HE124" s="27"/>
      <c r="HF124" s="27"/>
      <c r="HG124" s="27"/>
      <c r="HH124" s="27"/>
      <c r="HI124" s="27"/>
      <c r="HJ124" s="27"/>
      <c r="HK124" s="27"/>
      <c r="HL124" s="27"/>
      <c r="HM124" s="27"/>
      <c r="HN124" s="27"/>
      <c r="HO124" s="27"/>
      <c r="HP124" s="27"/>
      <c r="HQ124" s="27"/>
      <c r="HR124" s="27"/>
      <c r="HS124" s="27"/>
      <c r="HT124" s="27"/>
      <c r="HU124" s="27"/>
      <c r="HV124" s="27"/>
      <c r="HW124" s="27"/>
      <c r="HX124" s="27"/>
      <c r="HY124" s="27"/>
      <c r="HZ124" s="27"/>
      <c r="IA124" s="27"/>
      <c r="IB124" s="27"/>
      <c r="IC124" s="27"/>
      <c r="ID124" s="27"/>
      <c r="IE124" s="27"/>
      <c r="IF124" s="27"/>
      <c r="IG124" s="27"/>
      <c r="IH124" s="27"/>
      <c r="II124" s="27"/>
      <c r="IJ124" s="27"/>
      <c r="IK124" s="27"/>
      <c r="IL124" s="27"/>
      <c r="IM124" s="27"/>
      <c r="IN124" s="27"/>
      <c r="IO124" s="27"/>
      <c r="IP124" s="27"/>
      <c r="IQ124" s="27"/>
      <c r="IR124" s="27"/>
      <c r="IS124" s="27"/>
      <c r="IT124" s="27"/>
      <c r="IU124" s="27"/>
    </row>
    <row r="125" spans="1:255" s="26" customFormat="1">
      <c r="A125" s="27"/>
      <c r="B125" s="34" t="s">
        <v>125</v>
      </c>
      <c r="C125" s="35" t="s">
        <v>567</v>
      </c>
      <c r="D125" s="36">
        <v>1.17</v>
      </c>
      <c r="E125" s="34" t="s">
        <v>44</v>
      </c>
      <c r="F125" s="46"/>
      <c r="G125" s="62" t="s">
        <v>143</v>
      </c>
      <c r="H125" s="60" t="s">
        <v>147</v>
      </c>
      <c r="I125" s="61">
        <v>2.2999999999999998</v>
      </c>
      <c r="J125" s="80" t="s">
        <v>148</v>
      </c>
      <c r="K125" s="22"/>
      <c r="L125" s="63"/>
      <c r="M125" s="25"/>
      <c r="S125" s="25"/>
      <c r="X125" s="25"/>
      <c r="AR125" s="25"/>
      <c r="AW125" s="25"/>
      <c r="BD125" s="27"/>
      <c r="BE125" s="27"/>
      <c r="BF125" s="27"/>
      <c r="BG125" s="27"/>
      <c r="BH125" s="27"/>
      <c r="BI125" s="27"/>
      <c r="BJ125" s="27"/>
      <c r="BK125" s="27"/>
      <c r="BL125" s="27"/>
      <c r="BM125" s="27"/>
      <c r="BN125" s="27"/>
      <c r="BO125" s="27"/>
      <c r="BP125" s="27"/>
      <c r="BQ125" s="27"/>
      <c r="BR125" s="27"/>
      <c r="BS125" s="27"/>
      <c r="BT125" s="27"/>
      <c r="BU125" s="27"/>
      <c r="BV125" s="27"/>
      <c r="BW125" s="27"/>
      <c r="BX125" s="27"/>
      <c r="BY125" s="27"/>
      <c r="BZ125" s="27"/>
      <c r="CA125" s="27"/>
      <c r="CB125" s="27"/>
      <c r="CC125" s="27"/>
      <c r="CD125" s="27"/>
      <c r="CE125" s="27"/>
      <c r="CF125" s="27"/>
      <c r="CG125" s="27"/>
      <c r="CH125" s="27"/>
      <c r="CI125" s="27"/>
      <c r="CJ125" s="27"/>
      <c r="CK125" s="27"/>
      <c r="CL125" s="27"/>
      <c r="CM125" s="27"/>
      <c r="CN125" s="27"/>
      <c r="CO125" s="27"/>
      <c r="CP125" s="27"/>
      <c r="CQ125" s="27"/>
      <c r="CR125" s="27"/>
      <c r="CS125" s="27"/>
      <c r="CT125" s="27"/>
      <c r="CU125" s="27"/>
      <c r="CV125" s="27"/>
      <c r="CW125" s="27"/>
      <c r="CX125" s="27"/>
      <c r="CY125" s="27"/>
      <c r="CZ125" s="27"/>
      <c r="DA125" s="27"/>
      <c r="DB125" s="27"/>
      <c r="DC125" s="27"/>
      <c r="DD125" s="27"/>
      <c r="DE125" s="27"/>
      <c r="DF125" s="27"/>
      <c r="DG125" s="27"/>
      <c r="DH125" s="27"/>
      <c r="DI125" s="27"/>
      <c r="DJ125" s="27"/>
      <c r="DK125" s="27"/>
      <c r="DL125" s="27"/>
      <c r="DM125" s="27"/>
      <c r="DN125" s="27"/>
      <c r="DO125" s="27"/>
      <c r="DP125" s="27"/>
      <c r="DQ125" s="27"/>
      <c r="DR125" s="27"/>
      <c r="DS125" s="27"/>
      <c r="DT125" s="27"/>
      <c r="DU125" s="27"/>
      <c r="DV125" s="27"/>
      <c r="DW125" s="27"/>
      <c r="DX125" s="27"/>
      <c r="DY125" s="27"/>
      <c r="DZ125" s="27"/>
      <c r="EA125" s="27"/>
      <c r="EB125" s="27"/>
      <c r="EC125" s="27"/>
      <c r="ED125" s="27"/>
      <c r="EE125" s="27"/>
      <c r="EF125" s="27"/>
      <c r="EG125" s="27"/>
      <c r="EH125" s="27"/>
      <c r="EI125" s="27"/>
      <c r="EJ125" s="27"/>
      <c r="EK125" s="27"/>
      <c r="EL125" s="27"/>
      <c r="EM125" s="27"/>
      <c r="EN125" s="27"/>
      <c r="EO125" s="27"/>
      <c r="EP125" s="27"/>
      <c r="EQ125" s="27"/>
      <c r="ER125" s="27"/>
      <c r="ES125" s="27"/>
      <c r="ET125" s="27"/>
      <c r="EU125" s="27"/>
      <c r="EV125" s="27"/>
      <c r="EW125" s="27"/>
      <c r="EX125" s="27"/>
      <c r="EY125" s="27"/>
      <c r="EZ125" s="27"/>
      <c r="FA125" s="27"/>
      <c r="FB125" s="27"/>
      <c r="FC125" s="27"/>
      <c r="FD125" s="27"/>
      <c r="FE125" s="27"/>
      <c r="FF125" s="27"/>
      <c r="FG125" s="27"/>
      <c r="FH125" s="27"/>
      <c r="FI125" s="27"/>
      <c r="FJ125" s="27"/>
      <c r="FK125" s="27"/>
      <c r="FL125" s="27"/>
      <c r="FM125" s="27"/>
      <c r="FN125" s="27"/>
      <c r="FO125" s="27"/>
      <c r="FP125" s="27"/>
      <c r="FQ125" s="27"/>
      <c r="FR125" s="27"/>
      <c r="FS125" s="27"/>
      <c r="FT125" s="27"/>
      <c r="FU125" s="27"/>
      <c r="FV125" s="27"/>
      <c r="FW125" s="27"/>
      <c r="FX125" s="27"/>
      <c r="FY125" s="27"/>
      <c r="FZ125" s="27"/>
      <c r="GA125" s="27"/>
      <c r="GB125" s="27"/>
      <c r="GC125" s="27"/>
      <c r="GD125" s="27"/>
      <c r="GE125" s="27"/>
      <c r="GF125" s="27"/>
      <c r="GG125" s="27"/>
      <c r="GH125" s="27"/>
      <c r="GI125" s="27"/>
      <c r="GJ125" s="27"/>
      <c r="GK125" s="27"/>
      <c r="GL125" s="27"/>
      <c r="GM125" s="27"/>
      <c r="GN125" s="27"/>
      <c r="GO125" s="27"/>
      <c r="GP125" s="27"/>
      <c r="GQ125" s="27"/>
      <c r="GR125" s="27"/>
      <c r="GS125" s="27"/>
      <c r="GT125" s="27"/>
      <c r="GU125" s="27"/>
      <c r="GV125" s="27"/>
      <c r="GW125" s="27"/>
      <c r="GX125" s="27"/>
      <c r="GY125" s="27"/>
      <c r="GZ125" s="27"/>
      <c r="HA125" s="27"/>
      <c r="HB125" s="27"/>
      <c r="HC125" s="27"/>
      <c r="HD125" s="27"/>
      <c r="HE125" s="27"/>
      <c r="HF125" s="27"/>
      <c r="HG125" s="27"/>
      <c r="HH125" s="27"/>
      <c r="HI125" s="27"/>
      <c r="HJ125" s="27"/>
      <c r="HK125" s="27"/>
      <c r="HL125" s="27"/>
      <c r="HM125" s="27"/>
      <c r="HN125" s="27"/>
      <c r="HO125" s="27"/>
      <c r="HP125" s="27"/>
      <c r="HQ125" s="27"/>
      <c r="HR125" s="27"/>
      <c r="HS125" s="27"/>
      <c r="HT125" s="27"/>
      <c r="HU125" s="27"/>
      <c r="HV125" s="27"/>
      <c r="HW125" s="27"/>
      <c r="HX125" s="27"/>
      <c r="HY125" s="27"/>
      <c r="HZ125" s="27"/>
      <c r="IA125" s="27"/>
      <c r="IB125" s="27"/>
      <c r="IC125" s="27"/>
      <c r="ID125" s="27"/>
      <c r="IE125" s="27"/>
      <c r="IF125" s="27"/>
      <c r="IG125" s="27"/>
      <c r="IH125" s="27"/>
      <c r="II125" s="27"/>
      <c r="IJ125" s="27"/>
      <c r="IK125" s="27"/>
      <c r="IL125" s="27"/>
      <c r="IM125" s="27"/>
      <c r="IN125" s="27"/>
      <c r="IO125" s="27"/>
      <c r="IP125" s="27"/>
      <c r="IQ125" s="27"/>
      <c r="IR125" s="27"/>
      <c r="IS125" s="27"/>
      <c r="IT125" s="27"/>
      <c r="IU125" s="27"/>
    </row>
    <row r="126" spans="1:255" s="26" customFormat="1" ht="28.5">
      <c r="A126" s="27"/>
      <c r="B126" s="34" t="s">
        <v>125</v>
      </c>
      <c r="C126" s="35" t="s">
        <v>568</v>
      </c>
      <c r="D126" s="36">
        <v>1.34</v>
      </c>
      <c r="E126" s="34" t="s">
        <v>44</v>
      </c>
      <c r="F126" s="46"/>
      <c r="G126" s="348" t="s">
        <v>146</v>
      </c>
      <c r="H126" s="60" t="s">
        <v>149</v>
      </c>
      <c r="I126" s="61">
        <v>0.2142</v>
      </c>
      <c r="J126" s="80" t="s">
        <v>150</v>
      </c>
      <c r="K126" s="22"/>
      <c r="L126" s="63"/>
      <c r="M126" s="25"/>
      <c r="S126" s="25"/>
      <c r="X126" s="25"/>
      <c r="AR126" s="25"/>
      <c r="AW126" s="25"/>
      <c r="BD126" s="27"/>
      <c r="BE126" s="27"/>
      <c r="BF126" s="27"/>
      <c r="BG126" s="27"/>
      <c r="BH126" s="27"/>
      <c r="BI126" s="27"/>
      <c r="BJ126" s="27"/>
      <c r="BK126" s="27"/>
      <c r="BL126" s="27"/>
      <c r="BM126" s="27"/>
      <c r="BN126" s="27"/>
      <c r="BO126" s="27"/>
      <c r="BP126" s="27"/>
      <c r="BQ126" s="27"/>
      <c r="BR126" s="27"/>
      <c r="BS126" s="27"/>
      <c r="BT126" s="27"/>
      <c r="BU126" s="27"/>
      <c r="BV126" s="27"/>
      <c r="BW126" s="27"/>
      <c r="BX126" s="27"/>
      <c r="BY126" s="27"/>
      <c r="BZ126" s="27"/>
      <c r="CA126" s="27"/>
      <c r="CB126" s="27"/>
      <c r="CC126" s="27"/>
      <c r="CD126" s="27"/>
      <c r="CE126" s="27"/>
      <c r="CF126" s="27"/>
      <c r="CG126" s="27"/>
      <c r="CH126" s="27"/>
      <c r="CI126" s="27"/>
      <c r="CJ126" s="27"/>
      <c r="CK126" s="27"/>
      <c r="CL126" s="27"/>
      <c r="CM126" s="27"/>
      <c r="CN126" s="27"/>
      <c r="CO126" s="27"/>
      <c r="CP126" s="27"/>
      <c r="CQ126" s="27"/>
      <c r="CR126" s="27"/>
      <c r="CS126" s="27"/>
      <c r="CT126" s="27"/>
      <c r="CU126" s="27"/>
      <c r="CV126" s="27"/>
      <c r="CW126" s="27"/>
      <c r="CX126" s="27"/>
      <c r="CY126" s="27"/>
      <c r="CZ126" s="27"/>
      <c r="DA126" s="27"/>
      <c r="DB126" s="27"/>
      <c r="DC126" s="27"/>
      <c r="DD126" s="27"/>
      <c r="DE126" s="27"/>
      <c r="DF126" s="27"/>
      <c r="DG126" s="27"/>
      <c r="DH126" s="27"/>
      <c r="DI126" s="27"/>
      <c r="DJ126" s="27"/>
      <c r="DK126" s="27"/>
      <c r="DL126" s="27"/>
      <c r="DM126" s="27"/>
      <c r="DN126" s="27"/>
      <c r="DO126" s="27"/>
      <c r="DP126" s="27"/>
      <c r="DQ126" s="27"/>
      <c r="DR126" s="27"/>
      <c r="DS126" s="27"/>
      <c r="DT126" s="27"/>
      <c r="DU126" s="27"/>
      <c r="DV126" s="27"/>
      <c r="DW126" s="27"/>
      <c r="DX126" s="27"/>
      <c r="DY126" s="27"/>
      <c r="DZ126" s="27"/>
      <c r="EA126" s="27"/>
      <c r="EB126" s="27"/>
      <c r="EC126" s="27"/>
      <c r="ED126" s="27"/>
      <c r="EE126" s="27"/>
      <c r="EF126" s="27"/>
      <c r="EG126" s="27"/>
      <c r="EH126" s="27"/>
      <c r="EI126" s="27"/>
      <c r="EJ126" s="27"/>
      <c r="EK126" s="27"/>
      <c r="EL126" s="27"/>
      <c r="EM126" s="27"/>
      <c r="EN126" s="27"/>
      <c r="EO126" s="27"/>
      <c r="EP126" s="27"/>
      <c r="EQ126" s="27"/>
      <c r="ER126" s="27"/>
      <c r="ES126" s="27"/>
      <c r="ET126" s="27"/>
      <c r="EU126" s="27"/>
      <c r="EV126" s="27"/>
      <c r="EW126" s="27"/>
      <c r="EX126" s="27"/>
      <c r="EY126" s="27"/>
      <c r="EZ126" s="27"/>
      <c r="FA126" s="27"/>
      <c r="FB126" s="27"/>
      <c r="FC126" s="27"/>
      <c r="FD126" s="27"/>
      <c r="FE126" s="27"/>
      <c r="FF126" s="27"/>
      <c r="FG126" s="27"/>
      <c r="FH126" s="27"/>
      <c r="FI126" s="27"/>
      <c r="FJ126" s="27"/>
      <c r="FK126" s="27"/>
      <c r="FL126" s="27"/>
      <c r="FM126" s="27"/>
      <c r="FN126" s="27"/>
      <c r="FO126" s="27"/>
      <c r="FP126" s="27"/>
      <c r="FQ126" s="27"/>
      <c r="FR126" s="27"/>
      <c r="FS126" s="27"/>
      <c r="FT126" s="27"/>
      <c r="FU126" s="27"/>
      <c r="FV126" s="27"/>
      <c r="FW126" s="27"/>
      <c r="FX126" s="27"/>
      <c r="FY126" s="27"/>
      <c r="FZ126" s="27"/>
      <c r="GA126" s="27"/>
      <c r="GB126" s="27"/>
      <c r="GC126" s="27"/>
      <c r="GD126" s="27"/>
      <c r="GE126" s="27"/>
      <c r="GF126" s="27"/>
      <c r="GG126" s="27"/>
      <c r="GH126" s="27"/>
      <c r="GI126" s="27"/>
      <c r="GJ126" s="27"/>
      <c r="GK126" s="27"/>
      <c r="GL126" s="27"/>
      <c r="GM126" s="27"/>
      <c r="GN126" s="27"/>
      <c r="GO126" s="27"/>
      <c r="GP126" s="27"/>
      <c r="GQ126" s="27"/>
      <c r="GR126" s="27"/>
      <c r="GS126" s="27"/>
      <c r="GT126" s="27"/>
      <c r="GU126" s="27"/>
      <c r="GV126" s="27"/>
      <c r="GW126" s="27"/>
      <c r="GX126" s="27"/>
      <c r="GY126" s="27"/>
      <c r="GZ126" s="27"/>
      <c r="HA126" s="27"/>
      <c r="HB126" s="27"/>
      <c r="HC126" s="27"/>
      <c r="HD126" s="27"/>
      <c r="HE126" s="27"/>
      <c r="HF126" s="27"/>
      <c r="HG126" s="27"/>
      <c r="HH126" s="27"/>
      <c r="HI126" s="27"/>
      <c r="HJ126" s="27"/>
      <c r="HK126" s="27"/>
      <c r="HL126" s="27"/>
      <c r="HM126" s="27"/>
      <c r="HN126" s="27"/>
      <c r="HO126" s="27"/>
      <c r="HP126" s="27"/>
      <c r="HQ126" s="27"/>
      <c r="HR126" s="27"/>
      <c r="HS126" s="27"/>
      <c r="HT126" s="27"/>
      <c r="HU126" s="27"/>
      <c r="HV126" s="27"/>
      <c r="HW126" s="27"/>
      <c r="HX126" s="27"/>
      <c r="HY126" s="27"/>
      <c r="HZ126" s="27"/>
      <c r="IA126" s="27"/>
      <c r="IB126" s="27"/>
      <c r="IC126" s="27"/>
      <c r="ID126" s="27"/>
      <c r="IE126" s="27"/>
      <c r="IF126" s="27"/>
      <c r="IG126" s="27"/>
      <c r="IH126" s="27"/>
      <c r="II126" s="27"/>
      <c r="IJ126" s="27"/>
      <c r="IK126" s="27"/>
      <c r="IL126" s="27"/>
      <c r="IM126" s="27"/>
      <c r="IN126" s="27"/>
      <c r="IO126" s="27"/>
      <c r="IP126" s="27"/>
      <c r="IQ126" s="27"/>
      <c r="IR126" s="27"/>
      <c r="IS126" s="27"/>
      <c r="IT126" s="27"/>
      <c r="IU126" s="27"/>
    </row>
    <row r="127" spans="1:255" ht="28.5">
      <c r="B127" s="34" t="s">
        <v>125</v>
      </c>
      <c r="C127" s="35" t="s">
        <v>569</v>
      </c>
      <c r="D127" s="36">
        <v>1.81</v>
      </c>
      <c r="E127" s="34" t="s">
        <v>44</v>
      </c>
      <c r="F127" s="46"/>
      <c r="G127" s="348"/>
      <c r="H127" s="60" t="s">
        <v>151</v>
      </c>
      <c r="I127" s="61">
        <v>0.24360000000000001</v>
      </c>
      <c r="J127" s="80" t="s">
        <v>152</v>
      </c>
      <c r="L127" s="63"/>
    </row>
    <row r="128" spans="1:255">
      <c r="B128" s="34" t="s">
        <v>125</v>
      </c>
      <c r="C128" s="35" t="s">
        <v>570</v>
      </c>
      <c r="D128" s="36">
        <v>2.37</v>
      </c>
      <c r="E128" s="34" t="s">
        <v>44</v>
      </c>
      <c r="F128" s="46"/>
      <c r="G128" s="348"/>
      <c r="H128" s="60" t="s">
        <v>153</v>
      </c>
      <c r="I128" s="61">
        <v>1.8</v>
      </c>
      <c r="J128" s="80" t="s">
        <v>154</v>
      </c>
      <c r="L128" s="63"/>
    </row>
    <row r="129" spans="1:255">
      <c r="B129" s="34" t="s">
        <v>125</v>
      </c>
      <c r="C129" s="35" t="s">
        <v>571</v>
      </c>
      <c r="D129" s="36">
        <v>1.47</v>
      </c>
      <c r="E129" s="34" t="s">
        <v>44</v>
      </c>
      <c r="F129" s="46"/>
      <c r="G129" s="348"/>
      <c r="H129" s="60" t="s">
        <v>156</v>
      </c>
      <c r="I129" s="61">
        <v>11</v>
      </c>
      <c r="J129" s="80" t="s">
        <v>157</v>
      </c>
    </row>
    <row r="130" spans="1:255" ht="28.5">
      <c r="B130" s="34" t="s">
        <v>155</v>
      </c>
      <c r="C130" s="35" t="s">
        <v>572</v>
      </c>
      <c r="D130" s="36">
        <v>2.9</v>
      </c>
      <c r="E130" s="34" t="s">
        <v>44</v>
      </c>
      <c r="F130" s="46"/>
      <c r="G130" s="348" t="s">
        <v>158</v>
      </c>
      <c r="H130" s="60" t="s">
        <v>410</v>
      </c>
      <c r="I130" s="61">
        <v>0.23100000000000001</v>
      </c>
      <c r="J130" s="80" t="s">
        <v>159</v>
      </c>
    </row>
    <row r="131" spans="1:255">
      <c r="B131" s="34" t="s">
        <v>155</v>
      </c>
      <c r="C131" s="35" t="s">
        <v>573</v>
      </c>
      <c r="D131" s="36">
        <v>0.57199999999999995</v>
      </c>
      <c r="E131" s="34" t="s">
        <v>44</v>
      </c>
      <c r="F131" s="27"/>
      <c r="G131" s="348"/>
      <c r="H131" s="60" t="s">
        <v>411</v>
      </c>
      <c r="I131" s="61">
        <v>2.1000000000000001E-2</v>
      </c>
      <c r="J131" s="80" t="s">
        <v>160</v>
      </c>
    </row>
    <row r="132" spans="1:255" ht="28.5">
      <c r="B132" s="34" t="s">
        <v>155</v>
      </c>
      <c r="C132" s="35" t="s">
        <v>574</v>
      </c>
      <c r="D132" s="36">
        <v>1.97</v>
      </c>
      <c r="E132" s="34" t="s">
        <v>44</v>
      </c>
      <c r="F132" s="27"/>
      <c r="G132" s="348"/>
      <c r="H132" s="60" t="s">
        <v>412</v>
      </c>
      <c r="I132" s="61">
        <v>8.3999999999999995E-3</v>
      </c>
      <c r="J132" s="80" t="s">
        <v>162</v>
      </c>
    </row>
    <row r="133" spans="1:255">
      <c r="B133" s="34" t="s">
        <v>155</v>
      </c>
      <c r="C133" s="35" t="s">
        <v>575</v>
      </c>
      <c r="D133" s="36">
        <v>8.8099999999999998E-2</v>
      </c>
      <c r="E133" s="34" t="s">
        <v>161</v>
      </c>
      <c r="F133" s="27"/>
      <c r="G133" s="348"/>
      <c r="H133" s="60" t="s">
        <v>413</v>
      </c>
      <c r="I133" s="61">
        <v>8.4000000000000005E-2</v>
      </c>
      <c r="J133" s="80" t="s">
        <v>164</v>
      </c>
    </row>
    <row r="134" spans="1:255">
      <c r="B134" s="7" t="s">
        <v>90</v>
      </c>
      <c r="C134" s="65" t="s">
        <v>576</v>
      </c>
      <c r="D134" s="8">
        <v>1.1499999999999999</v>
      </c>
      <c r="E134" s="7" t="s">
        <v>163</v>
      </c>
      <c r="F134" s="27"/>
      <c r="G134" s="348"/>
      <c r="H134" s="60" t="s">
        <v>414</v>
      </c>
      <c r="I134" s="61">
        <v>4.2000000000000003E-2</v>
      </c>
      <c r="J134" s="80" t="s">
        <v>166</v>
      </c>
    </row>
    <row r="135" spans="1:255">
      <c r="B135" s="66" t="s">
        <v>165</v>
      </c>
      <c r="C135" s="67" t="s">
        <v>577</v>
      </c>
      <c r="D135" s="68">
        <v>1.02E-4</v>
      </c>
      <c r="E135" s="66" t="s">
        <v>126</v>
      </c>
      <c r="F135" s="69"/>
      <c r="G135" s="348"/>
      <c r="H135" s="60" t="s">
        <v>415</v>
      </c>
      <c r="I135" s="61">
        <v>1.0500000000000001E-2</v>
      </c>
      <c r="J135" s="80" t="s">
        <v>167</v>
      </c>
    </row>
    <row r="136" spans="1:255" ht="42">
      <c r="B136" s="66" t="s">
        <v>165</v>
      </c>
      <c r="C136" s="67" t="s">
        <v>578</v>
      </c>
      <c r="D136" s="68">
        <v>3.3199999999999999E-4</v>
      </c>
      <c r="E136" s="66" t="s">
        <v>126</v>
      </c>
      <c r="F136" s="27"/>
      <c r="G136" s="348" t="s">
        <v>169</v>
      </c>
      <c r="H136" s="60" t="s">
        <v>416</v>
      </c>
      <c r="I136" s="356">
        <v>3.67</v>
      </c>
      <c r="J136" s="80" t="s">
        <v>170</v>
      </c>
      <c r="L136" s="71"/>
      <c r="M136" s="72"/>
      <c r="N136" s="70"/>
      <c r="O136" s="70"/>
    </row>
    <row r="137" spans="1:255" s="74" customFormat="1" ht="28.5">
      <c r="B137" s="66" t="s">
        <v>168</v>
      </c>
      <c r="C137" s="67" t="s">
        <v>579</v>
      </c>
      <c r="D137" s="73">
        <v>6.8199999999999997E-2</v>
      </c>
      <c r="E137" s="66" t="s">
        <v>126</v>
      </c>
      <c r="F137" s="27"/>
      <c r="G137" s="348"/>
      <c r="H137" s="60" t="s">
        <v>417</v>
      </c>
      <c r="I137" s="357"/>
      <c r="J137" s="80" t="s">
        <v>173</v>
      </c>
      <c r="K137" s="63"/>
      <c r="L137" s="23"/>
      <c r="M137" s="25"/>
      <c r="N137" s="26"/>
      <c r="O137" s="26"/>
      <c r="P137" s="70"/>
      <c r="Q137" s="70"/>
      <c r="R137" s="70"/>
      <c r="S137" s="72"/>
      <c r="T137" s="70"/>
      <c r="U137" s="70"/>
      <c r="V137" s="70"/>
      <c r="W137" s="70"/>
      <c r="X137" s="72"/>
      <c r="Y137" s="70"/>
      <c r="Z137" s="70"/>
      <c r="AA137" s="70"/>
      <c r="AB137" s="70"/>
      <c r="AC137" s="70"/>
      <c r="AD137" s="70"/>
      <c r="AE137" s="70"/>
      <c r="AF137" s="70"/>
      <c r="AG137" s="70"/>
      <c r="AH137" s="70"/>
      <c r="AI137" s="70"/>
      <c r="AJ137" s="70"/>
      <c r="AK137" s="70"/>
      <c r="AL137" s="70"/>
      <c r="AM137" s="70"/>
      <c r="AN137" s="70"/>
      <c r="AO137" s="70"/>
      <c r="AP137" s="70"/>
      <c r="AQ137" s="70"/>
      <c r="AR137" s="72"/>
      <c r="AS137" s="70"/>
      <c r="AT137" s="70"/>
      <c r="AU137" s="70"/>
      <c r="AV137" s="70"/>
      <c r="AW137" s="72"/>
      <c r="AX137" s="70"/>
      <c r="AY137" s="70"/>
      <c r="AZ137" s="70"/>
      <c r="BA137" s="70"/>
      <c r="BB137" s="70"/>
      <c r="BC137" s="70"/>
    </row>
    <row r="138" spans="1:255" ht="28.5">
      <c r="B138" s="66" t="s">
        <v>171</v>
      </c>
      <c r="C138" s="67" t="s">
        <v>579</v>
      </c>
      <c r="D138" s="73">
        <f>D137*C151</f>
        <v>0</v>
      </c>
      <c r="E138" s="66" t="s">
        <v>172</v>
      </c>
      <c r="F138" s="27"/>
      <c r="G138" s="348"/>
      <c r="H138" s="60" t="s">
        <v>418</v>
      </c>
      <c r="I138" s="358"/>
      <c r="J138" s="80" t="s">
        <v>174</v>
      </c>
    </row>
    <row r="139" spans="1:255">
      <c r="B139" s="66" t="s">
        <v>168</v>
      </c>
      <c r="C139" s="67" t="s">
        <v>580</v>
      </c>
      <c r="D139" s="68">
        <v>0.253</v>
      </c>
      <c r="E139" s="66" t="s">
        <v>126</v>
      </c>
      <c r="F139" s="27"/>
      <c r="G139" s="348" t="s">
        <v>175</v>
      </c>
      <c r="H139" s="60" t="s">
        <v>176</v>
      </c>
      <c r="I139" s="61">
        <v>1.6</v>
      </c>
      <c r="J139" s="80" t="s">
        <v>177</v>
      </c>
    </row>
    <row r="140" spans="1:255">
      <c r="B140" s="66" t="s">
        <v>168</v>
      </c>
      <c r="C140" s="67" t="s">
        <v>580</v>
      </c>
      <c r="D140" s="68">
        <f>D139*C152</f>
        <v>0</v>
      </c>
      <c r="E140" s="66" t="s">
        <v>172</v>
      </c>
      <c r="F140" s="27"/>
      <c r="G140" s="348"/>
      <c r="H140" s="60" t="s">
        <v>419</v>
      </c>
      <c r="I140" s="61">
        <v>2.5</v>
      </c>
      <c r="J140" s="80" t="s">
        <v>178</v>
      </c>
      <c r="L140" s="71"/>
    </row>
    <row r="141" spans="1:255" ht="28.5">
      <c r="B141" s="66" t="s">
        <v>168</v>
      </c>
      <c r="C141" s="67" t="s">
        <v>581</v>
      </c>
      <c r="D141" s="68">
        <v>0.23899999999999999</v>
      </c>
      <c r="E141" s="66" t="s">
        <v>126</v>
      </c>
      <c r="F141" s="27"/>
      <c r="G141" s="348"/>
      <c r="H141" s="60" t="s">
        <v>420</v>
      </c>
      <c r="I141" s="61">
        <v>3.1</v>
      </c>
      <c r="J141" s="80" t="s">
        <v>179</v>
      </c>
    </row>
    <row r="142" spans="1:255" ht="28.5">
      <c r="B142" s="66" t="s">
        <v>168</v>
      </c>
      <c r="C142" s="67" t="s">
        <v>582</v>
      </c>
      <c r="D142" s="68">
        <v>0.48</v>
      </c>
      <c r="E142" s="66" t="s">
        <v>126</v>
      </c>
      <c r="F142" s="27"/>
      <c r="G142" s="348"/>
      <c r="H142" s="60" t="s">
        <v>421</v>
      </c>
      <c r="I142" s="61">
        <v>3.6</v>
      </c>
      <c r="J142" s="80" t="s">
        <v>180</v>
      </c>
    </row>
    <row r="143" spans="1:255" s="22" customFormat="1" ht="28.5">
      <c r="A143" s="27"/>
      <c r="B143" s="66" t="s">
        <v>168</v>
      </c>
      <c r="C143" s="67" t="s">
        <v>99</v>
      </c>
      <c r="D143" s="68">
        <v>0.39400000000000002</v>
      </c>
      <c r="E143" s="66" t="s">
        <v>126</v>
      </c>
      <c r="F143" s="27"/>
      <c r="G143" s="348"/>
      <c r="H143" s="60" t="s">
        <v>422</v>
      </c>
      <c r="I143" s="61">
        <v>3.6</v>
      </c>
      <c r="J143" s="80" t="s">
        <v>181</v>
      </c>
      <c r="L143" s="23"/>
      <c r="M143" s="25"/>
      <c r="N143" s="26"/>
      <c r="O143" s="26"/>
      <c r="P143" s="26"/>
      <c r="Q143" s="26"/>
      <c r="R143" s="26"/>
      <c r="S143" s="25"/>
      <c r="T143" s="26"/>
      <c r="U143" s="26"/>
      <c r="V143" s="26"/>
      <c r="W143" s="26"/>
      <c r="X143" s="25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6"/>
      <c r="AL143" s="26"/>
      <c r="AM143" s="26"/>
      <c r="AN143" s="26"/>
      <c r="AO143" s="26"/>
      <c r="AP143" s="26"/>
      <c r="AQ143" s="26"/>
      <c r="AR143" s="25"/>
      <c r="AS143" s="26"/>
      <c r="AT143" s="26"/>
      <c r="AU143" s="26"/>
      <c r="AV143" s="26"/>
      <c r="AW143" s="25"/>
      <c r="AX143" s="26"/>
      <c r="AY143" s="26"/>
      <c r="AZ143" s="26"/>
      <c r="BA143" s="26"/>
      <c r="BB143" s="26"/>
      <c r="BC143" s="26"/>
      <c r="BD143" s="27"/>
      <c r="BE143" s="27"/>
      <c r="BF143" s="27"/>
      <c r="BG143" s="27"/>
      <c r="BH143" s="27"/>
      <c r="BI143" s="27"/>
      <c r="BJ143" s="27"/>
      <c r="BK143" s="27"/>
      <c r="BL143" s="27"/>
      <c r="BM143" s="27"/>
      <c r="BN143" s="27"/>
      <c r="BO143" s="27"/>
      <c r="BP143" s="27"/>
      <c r="BQ143" s="27"/>
      <c r="BR143" s="27"/>
      <c r="BS143" s="27"/>
      <c r="BT143" s="27"/>
      <c r="BU143" s="27"/>
      <c r="BV143" s="27"/>
      <c r="BW143" s="27"/>
      <c r="BX143" s="27"/>
      <c r="BY143" s="27"/>
      <c r="BZ143" s="27"/>
      <c r="CA143" s="27"/>
      <c r="CB143" s="27"/>
      <c r="CC143" s="27"/>
      <c r="CD143" s="27"/>
      <c r="CE143" s="27"/>
      <c r="CF143" s="27"/>
      <c r="CG143" s="27"/>
      <c r="CH143" s="27"/>
      <c r="CI143" s="27"/>
      <c r="CJ143" s="27"/>
      <c r="CK143" s="27"/>
      <c r="CL143" s="27"/>
      <c r="CM143" s="27"/>
      <c r="CN143" s="27"/>
      <c r="CO143" s="27"/>
      <c r="CP143" s="27"/>
      <c r="CQ143" s="27"/>
      <c r="CR143" s="27"/>
      <c r="CS143" s="27"/>
      <c r="CT143" s="27"/>
      <c r="CU143" s="27"/>
      <c r="CV143" s="27"/>
      <c r="CW143" s="27"/>
      <c r="CX143" s="27"/>
      <c r="CY143" s="27"/>
      <c r="CZ143" s="27"/>
      <c r="DA143" s="27"/>
      <c r="DB143" s="27"/>
      <c r="DC143" s="27"/>
      <c r="DD143" s="27"/>
      <c r="DE143" s="27"/>
      <c r="DF143" s="27"/>
      <c r="DG143" s="27"/>
      <c r="DH143" s="27"/>
      <c r="DI143" s="27"/>
      <c r="DJ143" s="27"/>
      <c r="DK143" s="27"/>
      <c r="DL143" s="27"/>
      <c r="DM143" s="27"/>
      <c r="DN143" s="27"/>
      <c r="DO143" s="27"/>
      <c r="DP143" s="27"/>
      <c r="DQ143" s="27"/>
      <c r="DR143" s="27"/>
      <c r="DS143" s="27"/>
      <c r="DT143" s="27"/>
      <c r="DU143" s="27"/>
      <c r="DV143" s="27"/>
      <c r="DW143" s="27"/>
      <c r="DX143" s="27"/>
      <c r="DY143" s="27"/>
      <c r="DZ143" s="27"/>
      <c r="EA143" s="27"/>
      <c r="EB143" s="27"/>
      <c r="EC143" s="27"/>
      <c r="ED143" s="27"/>
      <c r="EE143" s="27"/>
      <c r="EF143" s="27"/>
      <c r="EG143" s="27"/>
      <c r="EH143" s="27"/>
      <c r="EI143" s="27"/>
      <c r="EJ143" s="27"/>
      <c r="EK143" s="27"/>
      <c r="EL143" s="27"/>
      <c r="EM143" s="27"/>
      <c r="EN143" s="27"/>
      <c r="EO143" s="27"/>
      <c r="EP143" s="27"/>
      <c r="EQ143" s="27"/>
      <c r="ER143" s="27"/>
      <c r="ES143" s="27"/>
      <c r="ET143" s="27"/>
      <c r="EU143" s="27"/>
      <c r="EV143" s="27"/>
      <c r="EW143" s="27"/>
      <c r="EX143" s="27"/>
      <c r="EY143" s="27"/>
      <c r="EZ143" s="27"/>
      <c r="FA143" s="27"/>
      <c r="FB143" s="27"/>
      <c r="FC143" s="27"/>
      <c r="FD143" s="27"/>
      <c r="FE143" s="27"/>
      <c r="FF143" s="27"/>
      <c r="FG143" s="27"/>
      <c r="FH143" s="27"/>
      <c r="FI143" s="27"/>
      <c r="FJ143" s="27"/>
      <c r="FK143" s="27"/>
      <c r="FL143" s="27"/>
      <c r="FM143" s="27"/>
      <c r="FN143" s="27"/>
      <c r="FO143" s="27"/>
      <c r="FP143" s="27"/>
      <c r="FQ143" s="27"/>
      <c r="FR143" s="27"/>
      <c r="FS143" s="27"/>
      <c r="FT143" s="27"/>
      <c r="FU143" s="27"/>
      <c r="FV143" s="27"/>
      <c r="FW143" s="27"/>
      <c r="FX143" s="27"/>
      <c r="FY143" s="27"/>
      <c r="FZ143" s="27"/>
      <c r="GA143" s="27"/>
      <c r="GB143" s="27"/>
      <c r="GC143" s="27"/>
      <c r="GD143" s="27"/>
      <c r="GE143" s="27"/>
      <c r="GF143" s="27"/>
      <c r="GG143" s="27"/>
      <c r="GH143" s="27"/>
      <c r="GI143" s="27"/>
      <c r="GJ143" s="27"/>
      <c r="GK143" s="27"/>
      <c r="GL143" s="27"/>
      <c r="GM143" s="27"/>
      <c r="GN143" s="27"/>
      <c r="GO143" s="27"/>
      <c r="GP143" s="27"/>
      <c r="GQ143" s="27"/>
      <c r="GR143" s="27"/>
      <c r="GS143" s="27"/>
      <c r="GT143" s="27"/>
      <c r="GU143" s="27"/>
      <c r="GV143" s="27"/>
      <c r="GW143" s="27"/>
      <c r="GX143" s="27"/>
      <c r="GY143" s="27"/>
      <c r="GZ143" s="27"/>
      <c r="HA143" s="27"/>
      <c r="HB143" s="27"/>
      <c r="HC143" s="27"/>
      <c r="HD143" s="27"/>
      <c r="HE143" s="27"/>
      <c r="HF143" s="27"/>
      <c r="HG143" s="27"/>
      <c r="HH143" s="27"/>
      <c r="HI143" s="27"/>
      <c r="HJ143" s="27"/>
      <c r="HK143" s="27"/>
      <c r="HL143" s="27"/>
      <c r="HM143" s="27"/>
      <c r="HN143" s="27"/>
      <c r="HO143" s="27"/>
      <c r="HP143" s="27"/>
      <c r="HQ143" s="27"/>
      <c r="HR143" s="27"/>
      <c r="HS143" s="27"/>
      <c r="HT143" s="27"/>
      <c r="HU143" s="27"/>
      <c r="HV143" s="27"/>
      <c r="HW143" s="27"/>
      <c r="HX143" s="27"/>
      <c r="HY143" s="27"/>
      <c r="HZ143" s="27"/>
      <c r="IA143" s="27"/>
      <c r="IB143" s="27"/>
      <c r="IC143" s="27"/>
      <c r="ID143" s="27"/>
      <c r="IE143" s="27"/>
      <c r="IF143" s="27"/>
      <c r="IG143" s="27"/>
      <c r="IH143" s="27"/>
      <c r="II143" s="27"/>
      <c r="IJ143" s="27"/>
      <c r="IK143" s="27"/>
      <c r="IL143" s="27"/>
      <c r="IM143" s="27"/>
      <c r="IN143" s="27"/>
      <c r="IO143" s="27"/>
      <c r="IP143" s="27"/>
      <c r="IQ143" s="27"/>
      <c r="IR143" s="27"/>
      <c r="IS143" s="27"/>
      <c r="IT143" s="27"/>
      <c r="IU143" s="27"/>
    </row>
    <row r="144" spans="1:255" s="22" customFormat="1">
      <c r="A144" s="27"/>
      <c r="B144" s="66" t="s">
        <v>168</v>
      </c>
      <c r="C144" s="67" t="s">
        <v>583</v>
      </c>
      <c r="D144" s="73">
        <v>0.59499999999999997</v>
      </c>
      <c r="E144" s="66" t="s">
        <v>126</v>
      </c>
      <c r="F144" s="27"/>
      <c r="G144" s="348" t="s">
        <v>182</v>
      </c>
      <c r="H144" s="60" t="s">
        <v>423</v>
      </c>
      <c r="I144" s="61">
        <v>1.6</v>
      </c>
      <c r="J144" s="80" t="s">
        <v>183</v>
      </c>
      <c r="L144" s="23"/>
      <c r="M144" s="25"/>
      <c r="N144" s="26"/>
      <c r="O144" s="26"/>
      <c r="P144" s="26"/>
      <c r="Q144" s="26"/>
      <c r="R144" s="26"/>
      <c r="S144" s="25"/>
      <c r="T144" s="26"/>
      <c r="U144" s="26"/>
      <c r="V144" s="26"/>
      <c r="W144" s="26"/>
      <c r="X144" s="25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  <c r="AJ144" s="26"/>
      <c r="AK144" s="26"/>
      <c r="AL144" s="26"/>
      <c r="AM144" s="26"/>
      <c r="AN144" s="26"/>
      <c r="AO144" s="26"/>
      <c r="AP144" s="26"/>
      <c r="AQ144" s="26"/>
      <c r="AR144" s="25"/>
      <c r="AS144" s="26"/>
      <c r="AT144" s="26"/>
      <c r="AU144" s="26"/>
      <c r="AV144" s="26"/>
      <c r="AW144" s="25"/>
      <c r="AX144" s="26"/>
      <c r="AY144" s="26"/>
      <c r="AZ144" s="26"/>
      <c r="BA144" s="26"/>
      <c r="BB144" s="26"/>
      <c r="BC144" s="26"/>
      <c r="BD144" s="27"/>
      <c r="BE144" s="27"/>
      <c r="BF144" s="27"/>
      <c r="BG144" s="27"/>
      <c r="BH144" s="27"/>
      <c r="BI144" s="27"/>
      <c r="BJ144" s="27"/>
      <c r="BK144" s="27"/>
      <c r="BL144" s="27"/>
      <c r="BM144" s="27"/>
      <c r="BN144" s="27"/>
      <c r="BO144" s="27"/>
      <c r="BP144" s="27"/>
      <c r="BQ144" s="27"/>
      <c r="BR144" s="27"/>
      <c r="BS144" s="27"/>
      <c r="BT144" s="27"/>
      <c r="BU144" s="27"/>
      <c r="BV144" s="27"/>
      <c r="BW144" s="27"/>
      <c r="BX144" s="27"/>
      <c r="BY144" s="27"/>
      <c r="BZ144" s="27"/>
      <c r="CA144" s="27"/>
      <c r="CB144" s="27"/>
      <c r="CC144" s="27"/>
      <c r="CD144" s="27"/>
      <c r="CE144" s="27"/>
      <c r="CF144" s="27"/>
      <c r="CG144" s="27"/>
      <c r="CH144" s="27"/>
      <c r="CI144" s="27"/>
      <c r="CJ144" s="27"/>
      <c r="CK144" s="27"/>
      <c r="CL144" s="27"/>
      <c r="CM144" s="27"/>
      <c r="CN144" s="27"/>
      <c r="CO144" s="27"/>
      <c r="CP144" s="27"/>
      <c r="CQ144" s="27"/>
      <c r="CR144" s="27"/>
      <c r="CS144" s="27"/>
      <c r="CT144" s="27"/>
      <c r="CU144" s="27"/>
      <c r="CV144" s="27"/>
      <c r="CW144" s="27"/>
      <c r="CX144" s="27"/>
      <c r="CY144" s="27"/>
      <c r="CZ144" s="27"/>
      <c r="DA144" s="27"/>
      <c r="DB144" s="27"/>
      <c r="DC144" s="27"/>
      <c r="DD144" s="27"/>
      <c r="DE144" s="27"/>
      <c r="DF144" s="27"/>
      <c r="DG144" s="27"/>
      <c r="DH144" s="27"/>
      <c r="DI144" s="27"/>
      <c r="DJ144" s="27"/>
      <c r="DK144" s="27"/>
      <c r="DL144" s="27"/>
      <c r="DM144" s="27"/>
      <c r="DN144" s="27"/>
      <c r="DO144" s="27"/>
      <c r="DP144" s="27"/>
      <c r="DQ144" s="27"/>
      <c r="DR144" s="27"/>
      <c r="DS144" s="27"/>
      <c r="DT144" s="27"/>
      <c r="DU144" s="27"/>
      <c r="DV144" s="27"/>
      <c r="DW144" s="27"/>
      <c r="DX144" s="27"/>
      <c r="DY144" s="27"/>
      <c r="DZ144" s="27"/>
      <c r="EA144" s="27"/>
      <c r="EB144" s="27"/>
      <c r="EC144" s="27"/>
      <c r="ED144" s="27"/>
      <c r="EE144" s="27"/>
      <c r="EF144" s="27"/>
      <c r="EG144" s="27"/>
      <c r="EH144" s="27"/>
      <c r="EI144" s="27"/>
      <c r="EJ144" s="27"/>
      <c r="EK144" s="27"/>
      <c r="EL144" s="27"/>
      <c r="EM144" s="27"/>
      <c r="EN144" s="27"/>
      <c r="EO144" s="27"/>
      <c r="EP144" s="27"/>
      <c r="EQ144" s="27"/>
      <c r="ER144" s="27"/>
      <c r="ES144" s="27"/>
      <c r="ET144" s="27"/>
      <c r="EU144" s="27"/>
      <c r="EV144" s="27"/>
      <c r="EW144" s="27"/>
      <c r="EX144" s="27"/>
      <c r="EY144" s="27"/>
      <c r="EZ144" s="27"/>
      <c r="FA144" s="27"/>
      <c r="FB144" s="27"/>
      <c r="FC144" s="27"/>
      <c r="FD144" s="27"/>
      <c r="FE144" s="27"/>
      <c r="FF144" s="27"/>
      <c r="FG144" s="27"/>
      <c r="FH144" s="27"/>
      <c r="FI144" s="27"/>
      <c r="FJ144" s="27"/>
      <c r="FK144" s="27"/>
      <c r="FL144" s="27"/>
      <c r="FM144" s="27"/>
      <c r="FN144" s="27"/>
      <c r="FO144" s="27"/>
      <c r="FP144" s="27"/>
      <c r="FQ144" s="27"/>
      <c r="FR144" s="27"/>
      <c r="FS144" s="27"/>
      <c r="FT144" s="27"/>
      <c r="FU144" s="27"/>
      <c r="FV144" s="27"/>
      <c r="FW144" s="27"/>
      <c r="FX144" s="27"/>
      <c r="FY144" s="27"/>
      <c r="FZ144" s="27"/>
      <c r="GA144" s="27"/>
      <c r="GB144" s="27"/>
      <c r="GC144" s="27"/>
      <c r="GD144" s="27"/>
      <c r="GE144" s="27"/>
      <c r="GF144" s="27"/>
      <c r="GG144" s="27"/>
      <c r="GH144" s="27"/>
      <c r="GI144" s="27"/>
      <c r="GJ144" s="27"/>
      <c r="GK144" s="27"/>
      <c r="GL144" s="27"/>
      <c r="GM144" s="27"/>
      <c r="GN144" s="27"/>
      <c r="GO144" s="27"/>
      <c r="GP144" s="27"/>
      <c r="GQ144" s="27"/>
      <c r="GR144" s="27"/>
      <c r="GS144" s="27"/>
      <c r="GT144" s="27"/>
      <c r="GU144" s="27"/>
      <c r="GV144" s="27"/>
      <c r="GW144" s="27"/>
      <c r="GX144" s="27"/>
      <c r="GY144" s="27"/>
      <c r="GZ144" s="27"/>
      <c r="HA144" s="27"/>
      <c r="HB144" s="27"/>
      <c r="HC144" s="27"/>
      <c r="HD144" s="27"/>
      <c r="HE144" s="27"/>
      <c r="HF144" s="27"/>
      <c r="HG144" s="27"/>
      <c r="HH144" s="27"/>
      <c r="HI144" s="27"/>
      <c r="HJ144" s="27"/>
      <c r="HK144" s="27"/>
      <c r="HL144" s="27"/>
      <c r="HM144" s="27"/>
      <c r="HN144" s="27"/>
      <c r="HO144" s="27"/>
      <c r="HP144" s="27"/>
      <c r="HQ144" s="27"/>
      <c r="HR144" s="27"/>
      <c r="HS144" s="27"/>
      <c r="HT144" s="27"/>
      <c r="HU144" s="27"/>
      <c r="HV144" s="27"/>
      <c r="HW144" s="27"/>
      <c r="HX144" s="27"/>
      <c r="HY144" s="27"/>
      <c r="HZ144" s="27"/>
      <c r="IA144" s="27"/>
      <c r="IB144" s="27"/>
      <c r="IC144" s="27"/>
      <c r="ID144" s="27"/>
      <c r="IE144" s="27"/>
      <c r="IF144" s="27"/>
      <c r="IG144" s="27"/>
      <c r="IH144" s="27"/>
      <c r="II144" s="27"/>
      <c r="IJ144" s="27"/>
      <c r="IK144" s="27"/>
      <c r="IL144" s="27"/>
      <c r="IM144" s="27"/>
      <c r="IN144" s="27"/>
      <c r="IO144" s="27"/>
      <c r="IP144" s="27"/>
      <c r="IQ144" s="27"/>
      <c r="IR144" s="27"/>
      <c r="IS144" s="27"/>
      <c r="IT144" s="27"/>
      <c r="IU144" s="27"/>
    </row>
    <row r="145" spans="1:255" s="22" customFormat="1">
      <c r="A145" s="27"/>
      <c r="B145" s="66" t="s">
        <v>168</v>
      </c>
      <c r="C145" s="67" t="s">
        <v>584</v>
      </c>
      <c r="D145" s="68">
        <v>0.495</v>
      </c>
      <c r="E145" s="66" t="s">
        <v>190</v>
      </c>
      <c r="F145" s="27"/>
      <c r="G145" s="348"/>
      <c r="H145" s="60" t="s">
        <v>184</v>
      </c>
      <c r="I145" s="61">
        <v>5.0000000000000001E-3</v>
      </c>
      <c r="J145" s="80" t="s">
        <v>185</v>
      </c>
      <c r="L145" s="23"/>
      <c r="M145" s="25"/>
      <c r="N145" s="26"/>
      <c r="O145" s="26"/>
      <c r="P145" s="26"/>
      <c r="Q145" s="26"/>
      <c r="R145" s="26"/>
      <c r="S145" s="25"/>
      <c r="T145" s="26"/>
      <c r="U145" s="26"/>
      <c r="V145" s="26"/>
      <c r="W145" s="26"/>
      <c r="X145" s="25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6"/>
      <c r="AL145" s="26"/>
      <c r="AM145" s="26"/>
      <c r="AN145" s="26"/>
      <c r="AO145" s="26"/>
      <c r="AP145" s="26"/>
      <c r="AQ145" s="26"/>
      <c r="AR145" s="25"/>
      <c r="AS145" s="26"/>
      <c r="AT145" s="26"/>
      <c r="AU145" s="26"/>
      <c r="AV145" s="26"/>
      <c r="AW145" s="25"/>
      <c r="AX145" s="26"/>
      <c r="AY145" s="26"/>
      <c r="AZ145" s="26"/>
      <c r="BA145" s="26"/>
      <c r="BB145" s="26"/>
      <c r="BC145" s="26"/>
      <c r="BD145" s="27"/>
      <c r="BE145" s="27"/>
      <c r="BF145" s="27"/>
      <c r="BG145" s="27"/>
      <c r="BH145" s="27"/>
      <c r="BI145" s="27"/>
      <c r="BJ145" s="27"/>
      <c r="BK145" s="27"/>
      <c r="BL145" s="27"/>
      <c r="BM145" s="27"/>
      <c r="BN145" s="27"/>
      <c r="BO145" s="27"/>
      <c r="BP145" s="27"/>
      <c r="BQ145" s="27"/>
      <c r="BR145" s="27"/>
      <c r="BS145" s="27"/>
      <c r="BT145" s="27"/>
      <c r="BU145" s="27"/>
      <c r="BV145" s="27"/>
      <c r="BW145" s="27"/>
      <c r="BX145" s="27"/>
      <c r="BY145" s="27"/>
      <c r="BZ145" s="27"/>
      <c r="CA145" s="27"/>
      <c r="CB145" s="27"/>
      <c r="CC145" s="27"/>
      <c r="CD145" s="27"/>
      <c r="CE145" s="27"/>
      <c r="CF145" s="27"/>
      <c r="CG145" s="27"/>
      <c r="CH145" s="27"/>
      <c r="CI145" s="27"/>
      <c r="CJ145" s="27"/>
      <c r="CK145" s="27"/>
      <c r="CL145" s="27"/>
      <c r="CM145" s="27"/>
      <c r="CN145" s="27"/>
      <c r="CO145" s="27"/>
      <c r="CP145" s="27"/>
      <c r="CQ145" s="27"/>
      <c r="CR145" s="27"/>
      <c r="CS145" s="27"/>
      <c r="CT145" s="27"/>
      <c r="CU145" s="27"/>
      <c r="CV145" s="27"/>
      <c r="CW145" s="27"/>
      <c r="CX145" s="27"/>
      <c r="CY145" s="27"/>
      <c r="CZ145" s="27"/>
      <c r="DA145" s="27"/>
      <c r="DB145" s="27"/>
      <c r="DC145" s="27"/>
      <c r="DD145" s="27"/>
      <c r="DE145" s="27"/>
      <c r="DF145" s="27"/>
      <c r="DG145" s="27"/>
      <c r="DH145" s="27"/>
      <c r="DI145" s="27"/>
      <c r="DJ145" s="27"/>
      <c r="DK145" s="27"/>
      <c r="DL145" s="27"/>
      <c r="DM145" s="27"/>
      <c r="DN145" s="27"/>
      <c r="DO145" s="27"/>
      <c r="DP145" s="27"/>
      <c r="DQ145" s="27"/>
      <c r="DR145" s="27"/>
      <c r="DS145" s="27"/>
      <c r="DT145" s="27"/>
      <c r="DU145" s="27"/>
      <c r="DV145" s="27"/>
      <c r="DW145" s="27"/>
      <c r="DX145" s="27"/>
      <c r="DY145" s="27"/>
      <c r="DZ145" s="27"/>
      <c r="EA145" s="27"/>
      <c r="EB145" s="27"/>
      <c r="EC145" s="27"/>
      <c r="ED145" s="27"/>
      <c r="EE145" s="27"/>
      <c r="EF145" s="27"/>
      <c r="EG145" s="27"/>
      <c r="EH145" s="27"/>
      <c r="EI145" s="27"/>
      <c r="EJ145" s="27"/>
      <c r="EK145" s="27"/>
      <c r="EL145" s="27"/>
      <c r="EM145" s="27"/>
      <c r="EN145" s="27"/>
      <c r="EO145" s="27"/>
      <c r="EP145" s="27"/>
      <c r="EQ145" s="27"/>
      <c r="ER145" s="27"/>
      <c r="ES145" s="27"/>
      <c r="ET145" s="27"/>
      <c r="EU145" s="27"/>
      <c r="EV145" s="27"/>
      <c r="EW145" s="27"/>
      <c r="EX145" s="27"/>
      <c r="EY145" s="27"/>
      <c r="EZ145" s="27"/>
      <c r="FA145" s="27"/>
      <c r="FB145" s="27"/>
      <c r="FC145" s="27"/>
      <c r="FD145" s="27"/>
      <c r="FE145" s="27"/>
      <c r="FF145" s="27"/>
      <c r="FG145" s="27"/>
      <c r="FH145" s="27"/>
      <c r="FI145" s="27"/>
      <c r="FJ145" s="27"/>
      <c r="FK145" s="27"/>
      <c r="FL145" s="27"/>
      <c r="FM145" s="27"/>
      <c r="FN145" s="27"/>
      <c r="FO145" s="27"/>
      <c r="FP145" s="27"/>
      <c r="FQ145" s="27"/>
      <c r="FR145" s="27"/>
      <c r="FS145" s="27"/>
      <c r="FT145" s="27"/>
      <c r="FU145" s="27"/>
      <c r="FV145" s="27"/>
      <c r="FW145" s="27"/>
      <c r="FX145" s="27"/>
      <c r="FY145" s="27"/>
      <c r="FZ145" s="27"/>
      <c r="GA145" s="27"/>
      <c r="GB145" s="27"/>
      <c r="GC145" s="27"/>
      <c r="GD145" s="27"/>
      <c r="GE145" s="27"/>
      <c r="GF145" s="27"/>
      <c r="GG145" s="27"/>
      <c r="GH145" s="27"/>
      <c r="GI145" s="27"/>
      <c r="GJ145" s="27"/>
      <c r="GK145" s="27"/>
      <c r="GL145" s="27"/>
      <c r="GM145" s="27"/>
      <c r="GN145" s="27"/>
      <c r="GO145" s="27"/>
      <c r="GP145" s="27"/>
      <c r="GQ145" s="27"/>
      <c r="GR145" s="27"/>
      <c r="GS145" s="27"/>
      <c r="GT145" s="27"/>
      <c r="GU145" s="27"/>
      <c r="GV145" s="27"/>
      <c r="GW145" s="27"/>
      <c r="GX145" s="27"/>
      <c r="GY145" s="27"/>
      <c r="GZ145" s="27"/>
      <c r="HA145" s="27"/>
      <c r="HB145" s="27"/>
      <c r="HC145" s="27"/>
      <c r="HD145" s="27"/>
      <c r="HE145" s="27"/>
      <c r="HF145" s="27"/>
      <c r="HG145" s="27"/>
      <c r="HH145" s="27"/>
      <c r="HI145" s="27"/>
      <c r="HJ145" s="27"/>
      <c r="HK145" s="27"/>
      <c r="HL145" s="27"/>
      <c r="HM145" s="27"/>
      <c r="HN145" s="27"/>
      <c r="HO145" s="27"/>
      <c r="HP145" s="27"/>
      <c r="HQ145" s="27"/>
      <c r="HR145" s="27"/>
      <c r="HS145" s="27"/>
      <c r="HT145" s="27"/>
      <c r="HU145" s="27"/>
      <c r="HV145" s="27"/>
      <c r="HW145" s="27"/>
      <c r="HX145" s="27"/>
      <c r="HY145" s="27"/>
      <c r="HZ145" s="27"/>
      <c r="IA145" s="27"/>
      <c r="IB145" s="27"/>
      <c r="IC145" s="27"/>
      <c r="ID145" s="27"/>
      <c r="IE145" s="27"/>
      <c r="IF145" s="27"/>
      <c r="IG145" s="27"/>
      <c r="IH145" s="27"/>
      <c r="II145" s="27"/>
      <c r="IJ145" s="27"/>
      <c r="IK145" s="27"/>
      <c r="IL145" s="27"/>
      <c r="IM145" s="27"/>
      <c r="IN145" s="27"/>
      <c r="IO145" s="27"/>
      <c r="IP145" s="27"/>
      <c r="IQ145" s="27"/>
      <c r="IR145" s="27"/>
      <c r="IS145" s="27"/>
      <c r="IT145" s="27"/>
      <c r="IU145" s="27"/>
    </row>
    <row r="146" spans="1:255" s="22" customFormat="1">
      <c r="A146" s="27"/>
      <c r="B146" s="66" t="s">
        <v>168</v>
      </c>
      <c r="C146" s="67" t="s">
        <v>585</v>
      </c>
      <c r="D146" s="68">
        <v>0.32500000000000001</v>
      </c>
      <c r="E146" s="66" t="s">
        <v>126</v>
      </c>
      <c r="F146" s="27"/>
      <c r="G146" s="348" t="s">
        <v>186</v>
      </c>
      <c r="H146" s="60" t="s">
        <v>187</v>
      </c>
      <c r="I146" s="61">
        <v>2.7</v>
      </c>
      <c r="J146" s="354" t="s">
        <v>188</v>
      </c>
      <c r="L146" s="23"/>
      <c r="M146" s="25"/>
      <c r="N146" s="26"/>
      <c r="O146" s="26"/>
      <c r="P146" s="26"/>
      <c r="Q146" s="26"/>
      <c r="R146" s="26"/>
      <c r="S146" s="25"/>
      <c r="T146" s="26"/>
      <c r="U146" s="26"/>
      <c r="V146" s="26"/>
      <c r="W146" s="26"/>
      <c r="X146" s="25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6"/>
      <c r="AL146" s="26"/>
      <c r="AM146" s="26"/>
      <c r="AN146" s="26"/>
      <c r="AO146" s="26"/>
      <c r="AP146" s="26"/>
      <c r="AQ146" s="26"/>
      <c r="AR146" s="25"/>
      <c r="AS146" s="26"/>
      <c r="AT146" s="26"/>
      <c r="AU146" s="26"/>
      <c r="AV146" s="26"/>
      <c r="AW146" s="25"/>
      <c r="AX146" s="26"/>
      <c r="AY146" s="26"/>
      <c r="AZ146" s="26"/>
      <c r="BA146" s="26"/>
      <c r="BB146" s="26"/>
      <c r="BC146" s="26"/>
      <c r="BD146" s="27"/>
      <c r="BE146" s="27"/>
      <c r="BF146" s="27"/>
      <c r="BG146" s="27"/>
      <c r="BH146" s="27"/>
      <c r="BI146" s="27"/>
      <c r="BJ146" s="27"/>
      <c r="BK146" s="27"/>
      <c r="BL146" s="27"/>
      <c r="BM146" s="27"/>
      <c r="BN146" s="27"/>
      <c r="BO146" s="27"/>
      <c r="BP146" s="27"/>
      <c r="BQ146" s="27"/>
      <c r="BR146" s="27"/>
      <c r="BS146" s="27"/>
      <c r="BT146" s="27"/>
      <c r="BU146" s="27"/>
      <c r="BV146" s="27"/>
      <c r="BW146" s="27"/>
      <c r="BX146" s="27"/>
      <c r="BY146" s="27"/>
      <c r="BZ146" s="27"/>
      <c r="CA146" s="27"/>
      <c r="CB146" s="27"/>
      <c r="CC146" s="27"/>
      <c r="CD146" s="27"/>
      <c r="CE146" s="27"/>
      <c r="CF146" s="27"/>
      <c r="CG146" s="27"/>
      <c r="CH146" s="27"/>
      <c r="CI146" s="27"/>
      <c r="CJ146" s="27"/>
      <c r="CK146" s="27"/>
      <c r="CL146" s="27"/>
      <c r="CM146" s="27"/>
      <c r="CN146" s="27"/>
      <c r="CO146" s="27"/>
      <c r="CP146" s="27"/>
      <c r="CQ146" s="27"/>
      <c r="CR146" s="27"/>
      <c r="CS146" s="27"/>
      <c r="CT146" s="27"/>
      <c r="CU146" s="27"/>
      <c r="CV146" s="27"/>
      <c r="CW146" s="27"/>
      <c r="CX146" s="27"/>
      <c r="CY146" s="27"/>
      <c r="CZ146" s="27"/>
      <c r="DA146" s="27"/>
      <c r="DB146" s="27"/>
      <c r="DC146" s="27"/>
      <c r="DD146" s="27"/>
      <c r="DE146" s="27"/>
      <c r="DF146" s="27"/>
      <c r="DG146" s="27"/>
      <c r="DH146" s="27"/>
      <c r="DI146" s="27"/>
      <c r="DJ146" s="27"/>
      <c r="DK146" s="27"/>
      <c r="DL146" s="27"/>
      <c r="DM146" s="27"/>
      <c r="DN146" s="27"/>
      <c r="DO146" s="27"/>
      <c r="DP146" s="27"/>
      <c r="DQ146" s="27"/>
      <c r="DR146" s="27"/>
      <c r="DS146" s="27"/>
      <c r="DT146" s="27"/>
      <c r="DU146" s="27"/>
      <c r="DV146" s="27"/>
      <c r="DW146" s="27"/>
      <c r="DX146" s="27"/>
      <c r="DY146" s="27"/>
      <c r="DZ146" s="27"/>
      <c r="EA146" s="27"/>
      <c r="EB146" s="27"/>
      <c r="EC146" s="27"/>
      <c r="ED146" s="27"/>
      <c r="EE146" s="27"/>
      <c r="EF146" s="27"/>
      <c r="EG146" s="27"/>
      <c r="EH146" s="27"/>
      <c r="EI146" s="27"/>
      <c r="EJ146" s="27"/>
      <c r="EK146" s="27"/>
      <c r="EL146" s="27"/>
      <c r="EM146" s="27"/>
      <c r="EN146" s="27"/>
      <c r="EO146" s="27"/>
      <c r="EP146" s="27"/>
      <c r="EQ146" s="27"/>
      <c r="ER146" s="27"/>
      <c r="ES146" s="27"/>
      <c r="ET146" s="27"/>
      <c r="EU146" s="27"/>
      <c r="EV146" s="27"/>
      <c r="EW146" s="27"/>
      <c r="EX146" s="27"/>
      <c r="EY146" s="27"/>
      <c r="EZ146" s="27"/>
      <c r="FA146" s="27"/>
      <c r="FB146" s="27"/>
      <c r="FC146" s="27"/>
      <c r="FD146" s="27"/>
      <c r="FE146" s="27"/>
      <c r="FF146" s="27"/>
      <c r="FG146" s="27"/>
      <c r="FH146" s="27"/>
      <c r="FI146" s="27"/>
      <c r="FJ146" s="27"/>
      <c r="FK146" s="27"/>
      <c r="FL146" s="27"/>
      <c r="FM146" s="27"/>
      <c r="FN146" s="27"/>
      <c r="FO146" s="27"/>
      <c r="FP146" s="27"/>
      <c r="FQ146" s="27"/>
      <c r="FR146" s="27"/>
      <c r="FS146" s="27"/>
      <c r="FT146" s="27"/>
      <c r="FU146" s="27"/>
      <c r="FV146" s="27"/>
      <c r="FW146" s="27"/>
      <c r="FX146" s="27"/>
      <c r="FY146" s="27"/>
      <c r="FZ146" s="27"/>
      <c r="GA146" s="27"/>
      <c r="GB146" s="27"/>
      <c r="GC146" s="27"/>
      <c r="GD146" s="27"/>
      <c r="GE146" s="27"/>
      <c r="GF146" s="27"/>
      <c r="GG146" s="27"/>
      <c r="GH146" s="27"/>
      <c r="GI146" s="27"/>
      <c r="GJ146" s="27"/>
      <c r="GK146" s="27"/>
      <c r="GL146" s="27"/>
      <c r="GM146" s="27"/>
      <c r="GN146" s="27"/>
      <c r="GO146" s="27"/>
      <c r="GP146" s="27"/>
      <c r="GQ146" s="27"/>
      <c r="GR146" s="27"/>
      <c r="GS146" s="27"/>
      <c r="GT146" s="27"/>
      <c r="GU146" s="27"/>
      <c r="GV146" s="27"/>
      <c r="GW146" s="27"/>
      <c r="GX146" s="27"/>
      <c r="GY146" s="27"/>
      <c r="GZ146" s="27"/>
      <c r="HA146" s="27"/>
      <c r="HB146" s="27"/>
      <c r="HC146" s="27"/>
      <c r="HD146" s="27"/>
      <c r="HE146" s="27"/>
      <c r="HF146" s="27"/>
      <c r="HG146" s="27"/>
      <c r="HH146" s="27"/>
      <c r="HI146" s="27"/>
      <c r="HJ146" s="27"/>
      <c r="HK146" s="27"/>
      <c r="HL146" s="27"/>
      <c r="HM146" s="27"/>
      <c r="HN146" s="27"/>
      <c r="HO146" s="27"/>
      <c r="HP146" s="27"/>
      <c r="HQ146" s="27"/>
      <c r="HR146" s="27"/>
      <c r="HS146" s="27"/>
      <c r="HT146" s="27"/>
      <c r="HU146" s="27"/>
      <c r="HV146" s="27"/>
      <c r="HW146" s="27"/>
      <c r="HX146" s="27"/>
      <c r="HY146" s="27"/>
      <c r="HZ146" s="27"/>
      <c r="IA146" s="27"/>
      <c r="IB146" s="27"/>
      <c r="IC146" s="27"/>
      <c r="ID146" s="27"/>
      <c r="IE146" s="27"/>
      <c r="IF146" s="27"/>
      <c r="IG146" s="27"/>
      <c r="IH146" s="27"/>
      <c r="II146" s="27"/>
      <c r="IJ146" s="27"/>
      <c r="IK146" s="27"/>
      <c r="IL146" s="27"/>
      <c r="IM146" s="27"/>
      <c r="IN146" s="27"/>
      <c r="IO146" s="27"/>
      <c r="IP146" s="27"/>
      <c r="IQ146" s="27"/>
      <c r="IR146" s="27"/>
      <c r="IS146" s="27"/>
      <c r="IT146" s="27"/>
      <c r="IU146" s="27"/>
    </row>
    <row r="147" spans="1:255" s="22" customFormat="1">
      <c r="A147" s="27"/>
      <c r="B147" s="66" t="s">
        <v>171</v>
      </c>
      <c r="C147" s="67" t="s">
        <v>585</v>
      </c>
      <c r="D147" s="68">
        <f>D146*C156</f>
        <v>0</v>
      </c>
      <c r="E147" s="66" t="s">
        <v>172</v>
      </c>
      <c r="F147" s="27"/>
      <c r="G147" s="348"/>
      <c r="H147" s="60" t="s">
        <v>189</v>
      </c>
      <c r="I147" s="61">
        <v>3.9</v>
      </c>
      <c r="J147" s="359"/>
      <c r="L147" s="23"/>
      <c r="M147" s="25"/>
      <c r="N147" s="26"/>
      <c r="O147" s="26"/>
      <c r="P147" s="26"/>
      <c r="Q147" s="26"/>
      <c r="R147" s="26"/>
      <c r="S147" s="25"/>
      <c r="T147" s="26"/>
      <c r="U147" s="26"/>
      <c r="V147" s="26"/>
      <c r="W147" s="26"/>
      <c r="X147" s="25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6"/>
      <c r="AL147" s="26"/>
      <c r="AM147" s="26"/>
      <c r="AN147" s="26"/>
      <c r="AO147" s="26"/>
      <c r="AP147" s="26"/>
      <c r="AQ147" s="26"/>
      <c r="AR147" s="25"/>
      <c r="AS147" s="26"/>
      <c r="AT147" s="26"/>
      <c r="AU147" s="26"/>
      <c r="AV147" s="26"/>
      <c r="AW147" s="25"/>
      <c r="AX147" s="26"/>
      <c r="AY147" s="26"/>
      <c r="AZ147" s="26"/>
      <c r="BA147" s="26"/>
      <c r="BB147" s="26"/>
      <c r="BC147" s="26"/>
      <c r="BD147" s="27"/>
      <c r="BE147" s="27"/>
      <c r="BF147" s="27"/>
      <c r="BG147" s="27"/>
      <c r="BH147" s="27"/>
      <c r="BI147" s="27"/>
      <c r="BJ147" s="27"/>
      <c r="BK147" s="27"/>
      <c r="BL147" s="27"/>
      <c r="BM147" s="27"/>
      <c r="BN147" s="27"/>
      <c r="BO147" s="27"/>
      <c r="BP147" s="27"/>
      <c r="BQ147" s="27"/>
      <c r="BR147" s="27"/>
      <c r="BS147" s="27"/>
      <c r="BT147" s="27"/>
      <c r="BU147" s="27"/>
      <c r="BV147" s="27"/>
      <c r="BW147" s="27"/>
      <c r="BX147" s="27"/>
      <c r="BY147" s="27"/>
      <c r="BZ147" s="27"/>
      <c r="CA147" s="27"/>
      <c r="CB147" s="27"/>
      <c r="CC147" s="27"/>
      <c r="CD147" s="27"/>
      <c r="CE147" s="27"/>
      <c r="CF147" s="27"/>
      <c r="CG147" s="27"/>
      <c r="CH147" s="27"/>
      <c r="CI147" s="27"/>
      <c r="CJ147" s="27"/>
      <c r="CK147" s="27"/>
      <c r="CL147" s="27"/>
      <c r="CM147" s="27"/>
      <c r="CN147" s="27"/>
      <c r="CO147" s="27"/>
      <c r="CP147" s="27"/>
      <c r="CQ147" s="27"/>
      <c r="CR147" s="27"/>
      <c r="CS147" s="27"/>
      <c r="CT147" s="27"/>
      <c r="CU147" s="27"/>
      <c r="CV147" s="27"/>
      <c r="CW147" s="27"/>
      <c r="CX147" s="27"/>
      <c r="CY147" s="27"/>
      <c r="CZ147" s="27"/>
      <c r="DA147" s="27"/>
      <c r="DB147" s="27"/>
      <c r="DC147" s="27"/>
      <c r="DD147" s="27"/>
      <c r="DE147" s="27"/>
      <c r="DF147" s="27"/>
      <c r="DG147" s="27"/>
      <c r="DH147" s="27"/>
      <c r="DI147" s="27"/>
      <c r="DJ147" s="27"/>
      <c r="DK147" s="27"/>
      <c r="DL147" s="27"/>
      <c r="DM147" s="27"/>
      <c r="DN147" s="27"/>
      <c r="DO147" s="27"/>
      <c r="DP147" s="27"/>
      <c r="DQ147" s="27"/>
      <c r="DR147" s="27"/>
      <c r="DS147" s="27"/>
      <c r="DT147" s="27"/>
      <c r="DU147" s="27"/>
      <c r="DV147" s="27"/>
      <c r="DW147" s="27"/>
      <c r="DX147" s="27"/>
      <c r="DY147" s="27"/>
      <c r="DZ147" s="27"/>
      <c r="EA147" s="27"/>
      <c r="EB147" s="27"/>
      <c r="EC147" s="27"/>
      <c r="ED147" s="27"/>
      <c r="EE147" s="27"/>
      <c r="EF147" s="27"/>
      <c r="EG147" s="27"/>
      <c r="EH147" s="27"/>
      <c r="EI147" s="27"/>
      <c r="EJ147" s="27"/>
      <c r="EK147" s="27"/>
      <c r="EL147" s="27"/>
      <c r="EM147" s="27"/>
      <c r="EN147" s="27"/>
      <c r="EO147" s="27"/>
      <c r="EP147" s="27"/>
      <c r="EQ147" s="27"/>
      <c r="ER147" s="27"/>
      <c r="ES147" s="27"/>
      <c r="ET147" s="27"/>
      <c r="EU147" s="27"/>
      <c r="EV147" s="27"/>
      <c r="EW147" s="27"/>
      <c r="EX147" s="27"/>
      <c r="EY147" s="27"/>
      <c r="EZ147" s="27"/>
      <c r="FA147" s="27"/>
      <c r="FB147" s="27"/>
      <c r="FC147" s="27"/>
      <c r="FD147" s="27"/>
      <c r="FE147" s="27"/>
      <c r="FF147" s="27"/>
      <c r="FG147" s="27"/>
      <c r="FH147" s="27"/>
      <c r="FI147" s="27"/>
      <c r="FJ147" s="27"/>
      <c r="FK147" s="27"/>
      <c r="FL147" s="27"/>
      <c r="FM147" s="27"/>
      <c r="FN147" s="27"/>
      <c r="FO147" s="27"/>
      <c r="FP147" s="27"/>
      <c r="FQ147" s="27"/>
      <c r="FR147" s="27"/>
      <c r="FS147" s="27"/>
      <c r="FT147" s="27"/>
      <c r="FU147" s="27"/>
      <c r="FV147" s="27"/>
      <c r="FW147" s="27"/>
      <c r="FX147" s="27"/>
      <c r="FY147" s="27"/>
      <c r="FZ147" s="27"/>
      <c r="GA147" s="27"/>
      <c r="GB147" s="27"/>
      <c r="GC147" s="27"/>
      <c r="GD147" s="27"/>
      <c r="GE147" s="27"/>
      <c r="GF147" s="27"/>
      <c r="GG147" s="27"/>
      <c r="GH147" s="27"/>
      <c r="GI147" s="27"/>
      <c r="GJ147" s="27"/>
      <c r="GK147" s="27"/>
      <c r="GL147" s="27"/>
      <c r="GM147" s="27"/>
      <c r="GN147" s="27"/>
      <c r="GO147" s="27"/>
      <c r="GP147" s="27"/>
      <c r="GQ147" s="27"/>
      <c r="GR147" s="27"/>
      <c r="GS147" s="27"/>
      <c r="GT147" s="27"/>
      <c r="GU147" s="27"/>
      <c r="GV147" s="27"/>
      <c r="GW147" s="27"/>
      <c r="GX147" s="27"/>
      <c r="GY147" s="27"/>
      <c r="GZ147" s="27"/>
      <c r="HA147" s="27"/>
      <c r="HB147" s="27"/>
      <c r="HC147" s="27"/>
      <c r="HD147" s="27"/>
      <c r="HE147" s="27"/>
      <c r="HF147" s="27"/>
      <c r="HG147" s="27"/>
      <c r="HH147" s="27"/>
      <c r="HI147" s="27"/>
      <c r="HJ147" s="27"/>
      <c r="HK147" s="27"/>
      <c r="HL147" s="27"/>
      <c r="HM147" s="27"/>
      <c r="HN147" s="27"/>
      <c r="HO147" s="27"/>
      <c r="HP147" s="27"/>
      <c r="HQ147" s="27"/>
      <c r="HR147" s="27"/>
      <c r="HS147" s="27"/>
      <c r="HT147" s="27"/>
      <c r="HU147" s="27"/>
      <c r="HV147" s="27"/>
      <c r="HW147" s="27"/>
      <c r="HX147" s="27"/>
      <c r="HY147" s="27"/>
      <c r="HZ147" s="27"/>
      <c r="IA147" s="27"/>
      <c r="IB147" s="27"/>
      <c r="IC147" s="27"/>
      <c r="ID147" s="27"/>
      <c r="IE147" s="27"/>
      <c r="IF147" s="27"/>
      <c r="IG147" s="27"/>
      <c r="IH147" s="27"/>
      <c r="II147" s="27"/>
      <c r="IJ147" s="27"/>
      <c r="IK147" s="27"/>
      <c r="IL147" s="27"/>
      <c r="IM147" s="27"/>
      <c r="IN147" s="27"/>
      <c r="IO147" s="27"/>
      <c r="IP147" s="27"/>
      <c r="IQ147" s="27"/>
      <c r="IR147" s="27"/>
      <c r="IS147" s="27"/>
      <c r="IT147" s="27"/>
      <c r="IU147" s="27"/>
    </row>
    <row r="148" spans="1:255" s="22" customFormat="1">
      <c r="A148" s="27"/>
      <c r="B148" s="66" t="s">
        <v>168</v>
      </c>
      <c r="C148" s="67" t="s">
        <v>586</v>
      </c>
      <c r="D148" s="68">
        <v>8.3199999999999996E-2</v>
      </c>
      <c r="E148" s="66" t="s">
        <v>126</v>
      </c>
      <c r="F148" s="27"/>
      <c r="G148" s="348"/>
      <c r="H148" s="60" t="s">
        <v>191</v>
      </c>
      <c r="I148" s="61">
        <v>6.5</v>
      </c>
      <c r="J148" s="359"/>
      <c r="L148" s="23"/>
      <c r="M148" s="25"/>
      <c r="N148" s="26"/>
      <c r="O148" s="26"/>
      <c r="P148" s="26"/>
      <c r="Q148" s="26"/>
      <c r="R148" s="26"/>
      <c r="S148" s="25"/>
      <c r="T148" s="26"/>
      <c r="U148" s="26"/>
      <c r="V148" s="26"/>
      <c r="W148" s="26"/>
      <c r="X148" s="25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  <c r="AL148" s="26"/>
      <c r="AM148" s="26"/>
      <c r="AN148" s="26"/>
      <c r="AO148" s="26"/>
      <c r="AP148" s="26"/>
      <c r="AQ148" s="26"/>
      <c r="AR148" s="25"/>
      <c r="AS148" s="26"/>
      <c r="AT148" s="26"/>
      <c r="AU148" s="26"/>
      <c r="AV148" s="26"/>
      <c r="AW148" s="25"/>
      <c r="AX148" s="26"/>
      <c r="AY148" s="26"/>
      <c r="AZ148" s="26"/>
      <c r="BA148" s="26"/>
      <c r="BB148" s="26"/>
      <c r="BC148" s="26"/>
      <c r="BD148" s="27"/>
      <c r="BE148" s="27"/>
      <c r="BF148" s="27"/>
      <c r="BG148" s="27"/>
      <c r="BH148" s="27"/>
      <c r="BI148" s="27"/>
      <c r="BJ148" s="27"/>
      <c r="BK148" s="27"/>
      <c r="BL148" s="27"/>
      <c r="BM148" s="27"/>
      <c r="BN148" s="27"/>
      <c r="BO148" s="27"/>
      <c r="BP148" s="27"/>
      <c r="BQ148" s="27"/>
      <c r="BR148" s="27"/>
      <c r="BS148" s="27"/>
      <c r="BT148" s="27"/>
      <c r="BU148" s="27"/>
      <c r="BV148" s="27"/>
      <c r="BW148" s="27"/>
      <c r="BX148" s="27"/>
      <c r="BY148" s="27"/>
      <c r="BZ148" s="27"/>
      <c r="CA148" s="27"/>
      <c r="CB148" s="27"/>
      <c r="CC148" s="27"/>
      <c r="CD148" s="27"/>
      <c r="CE148" s="27"/>
      <c r="CF148" s="27"/>
      <c r="CG148" s="27"/>
      <c r="CH148" s="27"/>
      <c r="CI148" s="27"/>
      <c r="CJ148" s="27"/>
      <c r="CK148" s="27"/>
      <c r="CL148" s="27"/>
      <c r="CM148" s="27"/>
      <c r="CN148" s="27"/>
      <c r="CO148" s="27"/>
      <c r="CP148" s="27"/>
      <c r="CQ148" s="27"/>
      <c r="CR148" s="27"/>
      <c r="CS148" s="27"/>
      <c r="CT148" s="27"/>
      <c r="CU148" s="27"/>
      <c r="CV148" s="27"/>
      <c r="CW148" s="27"/>
      <c r="CX148" s="27"/>
      <c r="CY148" s="27"/>
      <c r="CZ148" s="27"/>
      <c r="DA148" s="27"/>
      <c r="DB148" s="27"/>
      <c r="DC148" s="27"/>
      <c r="DD148" s="27"/>
      <c r="DE148" s="27"/>
      <c r="DF148" s="27"/>
      <c r="DG148" s="27"/>
      <c r="DH148" s="27"/>
      <c r="DI148" s="27"/>
      <c r="DJ148" s="27"/>
      <c r="DK148" s="27"/>
      <c r="DL148" s="27"/>
      <c r="DM148" s="27"/>
      <c r="DN148" s="27"/>
      <c r="DO148" s="27"/>
      <c r="DP148" s="27"/>
      <c r="DQ148" s="27"/>
      <c r="DR148" s="27"/>
      <c r="DS148" s="27"/>
      <c r="DT148" s="27"/>
      <c r="DU148" s="27"/>
      <c r="DV148" s="27"/>
      <c r="DW148" s="27"/>
      <c r="DX148" s="27"/>
      <c r="DY148" s="27"/>
      <c r="DZ148" s="27"/>
      <c r="EA148" s="27"/>
      <c r="EB148" s="27"/>
      <c r="EC148" s="27"/>
      <c r="ED148" s="27"/>
      <c r="EE148" s="27"/>
      <c r="EF148" s="27"/>
      <c r="EG148" s="27"/>
      <c r="EH148" s="27"/>
      <c r="EI148" s="27"/>
      <c r="EJ148" s="27"/>
      <c r="EK148" s="27"/>
      <c r="EL148" s="27"/>
      <c r="EM148" s="27"/>
      <c r="EN148" s="27"/>
      <c r="EO148" s="27"/>
      <c r="EP148" s="27"/>
      <c r="EQ148" s="27"/>
      <c r="ER148" s="27"/>
      <c r="ES148" s="27"/>
      <c r="ET148" s="27"/>
      <c r="EU148" s="27"/>
      <c r="EV148" s="27"/>
      <c r="EW148" s="27"/>
      <c r="EX148" s="27"/>
      <c r="EY148" s="27"/>
      <c r="EZ148" s="27"/>
      <c r="FA148" s="27"/>
      <c r="FB148" s="27"/>
      <c r="FC148" s="27"/>
      <c r="FD148" s="27"/>
      <c r="FE148" s="27"/>
      <c r="FF148" s="27"/>
      <c r="FG148" s="27"/>
      <c r="FH148" s="27"/>
      <c r="FI148" s="27"/>
      <c r="FJ148" s="27"/>
      <c r="FK148" s="27"/>
      <c r="FL148" s="27"/>
      <c r="FM148" s="27"/>
      <c r="FN148" s="27"/>
      <c r="FO148" s="27"/>
      <c r="FP148" s="27"/>
      <c r="FQ148" s="27"/>
      <c r="FR148" s="27"/>
      <c r="FS148" s="27"/>
      <c r="FT148" s="27"/>
      <c r="FU148" s="27"/>
      <c r="FV148" s="27"/>
      <c r="FW148" s="27"/>
      <c r="FX148" s="27"/>
      <c r="FY148" s="27"/>
      <c r="FZ148" s="27"/>
      <c r="GA148" s="27"/>
      <c r="GB148" s="27"/>
      <c r="GC148" s="27"/>
      <c r="GD148" s="27"/>
      <c r="GE148" s="27"/>
      <c r="GF148" s="27"/>
      <c r="GG148" s="27"/>
      <c r="GH148" s="27"/>
      <c r="GI148" s="27"/>
      <c r="GJ148" s="27"/>
      <c r="GK148" s="27"/>
      <c r="GL148" s="27"/>
      <c r="GM148" s="27"/>
      <c r="GN148" s="27"/>
      <c r="GO148" s="27"/>
      <c r="GP148" s="27"/>
      <c r="GQ148" s="27"/>
      <c r="GR148" s="27"/>
      <c r="GS148" s="27"/>
      <c r="GT148" s="27"/>
      <c r="GU148" s="27"/>
      <c r="GV148" s="27"/>
      <c r="GW148" s="27"/>
      <c r="GX148" s="27"/>
      <c r="GY148" s="27"/>
      <c r="GZ148" s="27"/>
      <c r="HA148" s="27"/>
      <c r="HB148" s="27"/>
      <c r="HC148" s="27"/>
      <c r="HD148" s="27"/>
      <c r="HE148" s="27"/>
      <c r="HF148" s="27"/>
      <c r="HG148" s="27"/>
      <c r="HH148" s="27"/>
      <c r="HI148" s="27"/>
      <c r="HJ148" s="27"/>
      <c r="HK148" s="27"/>
      <c r="HL148" s="27"/>
      <c r="HM148" s="27"/>
      <c r="HN148" s="27"/>
      <c r="HO148" s="27"/>
      <c r="HP148" s="27"/>
      <c r="HQ148" s="27"/>
      <c r="HR148" s="27"/>
      <c r="HS148" s="27"/>
      <c r="HT148" s="27"/>
      <c r="HU148" s="27"/>
      <c r="HV148" s="27"/>
      <c r="HW148" s="27"/>
      <c r="HX148" s="27"/>
      <c r="HY148" s="27"/>
      <c r="HZ148" s="27"/>
      <c r="IA148" s="27"/>
      <c r="IB148" s="27"/>
      <c r="IC148" s="27"/>
      <c r="ID148" s="27"/>
      <c r="IE148" s="27"/>
      <c r="IF148" s="27"/>
      <c r="IG148" s="27"/>
      <c r="IH148" s="27"/>
      <c r="II148" s="27"/>
      <c r="IJ148" s="27"/>
      <c r="IK148" s="27"/>
      <c r="IL148" s="27"/>
      <c r="IM148" s="27"/>
      <c r="IN148" s="27"/>
      <c r="IO148" s="27"/>
      <c r="IP148" s="27"/>
      <c r="IQ148" s="27"/>
      <c r="IR148" s="27"/>
      <c r="IS148" s="27"/>
      <c r="IT148" s="27"/>
      <c r="IU148" s="27"/>
    </row>
    <row r="149" spans="1:255" s="22" customFormat="1">
      <c r="A149" s="27"/>
      <c r="B149" s="27"/>
      <c r="C149" s="25"/>
      <c r="D149" s="27"/>
      <c r="E149" s="27"/>
      <c r="F149" s="27"/>
      <c r="G149" s="348"/>
      <c r="H149" s="60" t="s">
        <v>192</v>
      </c>
      <c r="I149" s="61">
        <v>4.3</v>
      </c>
      <c r="J149" s="359"/>
      <c r="L149" s="23"/>
      <c r="M149" s="25"/>
      <c r="N149" s="26"/>
      <c r="O149" s="26"/>
      <c r="P149" s="26"/>
      <c r="Q149" s="26"/>
      <c r="R149" s="26"/>
      <c r="S149" s="25"/>
      <c r="T149" s="26"/>
      <c r="U149" s="26"/>
      <c r="V149" s="26"/>
      <c r="W149" s="26"/>
      <c r="X149" s="25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  <c r="AO149" s="26"/>
      <c r="AP149" s="26"/>
      <c r="AQ149" s="26"/>
      <c r="AR149" s="25"/>
      <c r="AS149" s="26"/>
      <c r="AT149" s="26"/>
      <c r="AU149" s="26"/>
      <c r="AV149" s="26"/>
      <c r="AW149" s="25"/>
      <c r="AX149" s="26"/>
      <c r="AY149" s="26"/>
      <c r="AZ149" s="26"/>
      <c r="BA149" s="26"/>
      <c r="BB149" s="26"/>
      <c r="BC149" s="26"/>
      <c r="BD149" s="27"/>
      <c r="BE149" s="27"/>
      <c r="BF149" s="27"/>
      <c r="BG149" s="27"/>
      <c r="BH149" s="27"/>
      <c r="BI149" s="27"/>
      <c r="BJ149" s="27"/>
      <c r="BK149" s="27"/>
      <c r="BL149" s="27"/>
      <c r="BM149" s="27"/>
      <c r="BN149" s="27"/>
      <c r="BO149" s="27"/>
      <c r="BP149" s="27"/>
      <c r="BQ149" s="27"/>
      <c r="BR149" s="27"/>
      <c r="BS149" s="27"/>
      <c r="BT149" s="27"/>
      <c r="BU149" s="27"/>
      <c r="BV149" s="27"/>
      <c r="BW149" s="27"/>
      <c r="BX149" s="27"/>
      <c r="BY149" s="27"/>
      <c r="BZ149" s="27"/>
      <c r="CA149" s="27"/>
      <c r="CB149" s="27"/>
      <c r="CC149" s="27"/>
      <c r="CD149" s="27"/>
      <c r="CE149" s="27"/>
      <c r="CF149" s="27"/>
      <c r="CG149" s="27"/>
      <c r="CH149" s="27"/>
      <c r="CI149" s="27"/>
      <c r="CJ149" s="27"/>
      <c r="CK149" s="27"/>
      <c r="CL149" s="27"/>
      <c r="CM149" s="27"/>
      <c r="CN149" s="27"/>
      <c r="CO149" s="27"/>
      <c r="CP149" s="27"/>
      <c r="CQ149" s="27"/>
      <c r="CR149" s="27"/>
      <c r="CS149" s="27"/>
      <c r="CT149" s="27"/>
      <c r="CU149" s="27"/>
      <c r="CV149" s="27"/>
      <c r="CW149" s="27"/>
      <c r="CX149" s="27"/>
      <c r="CY149" s="27"/>
      <c r="CZ149" s="27"/>
      <c r="DA149" s="27"/>
      <c r="DB149" s="27"/>
      <c r="DC149" s="27"/>
      <c r="DD149" s="27"/>
      <c r="DE149" s="27"/>
      <c r="DF149" s="27"/>
      <c r="DG149" s="27"/>
      <c r="DH149" s="27"/>
      <c r="DI149" s="27"/>
      <c r="DJ149" s="27"/>
      <c r="DK149" s="27"/>
      <c r="DL149" s="27"/>
      <c r="DM149" s="27"/>
      <c r="DN149" s="27"/>
      <c r="DO149" s="27"/>
      <c r="DP149" s="27"/>
      <c r="DQ149" s="27"/>
      <c r="DR149" s="27"/>
      <c r="DS149" s="27"/>
      <c r="DT149" s="27"/>
      <c r="DU149" s="27"/>
      <c r="DV149" s="27"/>
      <c r="DW149" s="27"/>
      <c r="DX149" s="27"/>
      <c r="DY149" s="27"/>
      <c r="DZ149" s="27"/>
      <c r="EA149" s="27"/>
      <c r="EB149" s="27"/>
      <c r="EC149" s="27"/>
      <c r="ED149" s="27"/>
      <c r="EE149" s="27"/>
      <c r="EF149" s="27"/>
      <c r="EG149" s="27"/>
      <c r="EH149" s="27"/>
      <c r="EI149" s="27"/>
      <c r="EJ149" s="27"/>
      <c r="EK149" s="27"/>
      <c r="EL149" s="27"/>
      <c r="EM149" s="27"/>
      <c r="EN149" s="27"/>
      <c r="EO149" s="27"/>
      <c r="EP149" s="27"/>
      <c r="EQ149" s="27"/>
      <c r="ER149" s="27"/>
      <c r="ES149" s="27"/>
      <c r="ET149" s="27"/>
      <c r="EU149" s="27"/>
      <c r="EV149" s="27"/>
      <c r="EW149" s="27"/>
      <c r="EX149" s="27"/>
      <c r="EY149" s="27"/>
      <c r="EZ149" s="27"/>
      <c r="FA149" s="27"/>
      <c r="FB149" s="27"/>
      <c r="FC149" s="27"/>
      <c r="FD149" s="27"/>
      <c r="FE149" s="27"/>
      <c r="FF149" s="27"/>
      <c r="FG149" s="27"/>
      <c r="FH149" s="27"/>
      <c r="FI149" s="27"/>
      <c r="FJ149" s="27"/>
      <c r="FK149" s="27"/>
      <c r="FL149" s="27"/>
      <c r="FM149" s="27"/>
      <c r="FN149" s="27"/>
      <c r="FO149" s="27"/>
      <c r="FP149" s="27"/>
      <c r="FQ149" s="27"/>
      <c r="FR149" s="27"/>
      <c r="FS149" s="27"/>
      <c r="FT149" s="27"/>
      <c r="FU149" s="27"/>
      <c r="FV149" s="27"/>
      <c r="FW149" s="27"/>
      <c r="FX149" s="27"/>
      <c r="FY149" s="27"/>
      <c r="FZ149" s="27"/>
      <c r="GA149" s="27"/>
      <c r="GB149" s="27"/>
      <c r="GC149" s="27"/>
      <c r="GD149" s="27"/>
      <c r="GE149" s="27"/>
      <c r="GF149" s="27"/>
      <c r="GG149" s="27"/>
      <c r="GH149" s="27"/>
      <c r="GI149" s="27"/>
      <c r="GJ149" s="27"/>
      <c r="GK149" s="27"/>
      <c r="GL149" s="27"/>
      <c r="GM149" s="27"/>
      <c r="GN149" s="27"/>
      <c r="GO149" s="27"/>
      <c r="GP149" s="27"/>
      <c r="GQ149" s="27"/>
      <c r="GR149" s="27"/>
      <c r="GS149" s="27"/>
      <c r="GT149" s="27"/>
      <c r="GU149" s="27"/>
      <c r="GV149" s="27"/>
      <c r="GW149" s="27"/>
      <c r="GX149" s="27"/>
      <c r="GY149" s="27"/>
      <c r="GZ149" s="27"/>
      <c r="HA149" s="27"/>
      <c r="HB149" s="27"/>
      <c r="HC149" s="27"/>
      <c r="HD149" s="27"/>
      <c r="HE149" s="27"/>
      <c r="HF149" s="27"/>
      <c r="HG149" s="27"/>
      <c r="HH149" s="27"/>
      <c r="HI149" s="27"/>
      <c r="HJ149" s="27"/>
      <c r="HK149" s="27"/>
      <c r="HL149" s="27"/>
      <c r="HM149" s="27"/>
      <c r="HN149" s="27"/>
      <c r="HO149" s="27"/>
      <c r="HP149" s="27"/>
      <c r="HQ149" s="27"/>
      <c r="HR149" s="27"/>
      <c r="HS149" s="27"/>
      <c r="HT149" s="27"/>
      <c r="HU149" s="27"/>
      <c r="HV149" s="27"/>
      <c r="HW149" s="27"/>
      <c r="HX149" s="27"/>
      <c r="HY149" s="27"/>
      <c r="HZ149" s="27"/>
      <c r="IA149" s="27"/>
      <c r="IB149" s="27"/>
      <c r="IC149" s="27"/>
      <c r="ID149" s="27"/>
      <c r="IE149" s="27"/>
      <c r="IF149" s="27"/>
      <c r="IG149" s="27"/>
      <c r="IH149" s="27"/>
      <c r="II149" s="27"/>
      <c r="IJ149" s="27"/>
      <c r="IK149" s="27"/>
      <c r="IL149" s="27"/>
      <c r="IM149" s="27"/>
      <c r="IN149" s="27"/>
      <c r="IO149" s="27"/>
      <c r="IP149" s="27"/>
      <c r="IQ149" s="27"/>
      <c r="IR149" s="27"/>
      <c r="IS149" s="27"/>
      <c r="IT149" s="27"/>
      <c r="IU149" s="27"/>
    </row>
    <row r="150" spans="1:255" s="22" customFormat="1">
      <c r="A150" s="27"/>
      <c r="B150" s="27"/>
      <c r="C150" s="25"/>
      <c r="D150" s="27"/>
      <c r="E150" s="27"/>
      <c r="F150" s="27"/>
      <c r="G150" s="348"/>
      <c r="H150" s="60" t="s">
        <v>193</v>
      </c>
      <c r="I150" s="61">
        <v>1.6</v>
      </c>
      <c r="J150" s="359"/>
      <c r="L150" s="23"/>
      <c r="M150" s="25"/>
      <c r="N150" s="26"/>
      <c r="O150" s="26"/>
      <c r="P150" s="26"/>
      <c r="Q150" s="26"/>
      <c r="R150" s="26"/>
      <c r="S150" s="25"/>
      <c r="T150" s="26"/>
      <c r="U150" s="26"/>
      <c r="V150" s="26"/>
      <c r="W150" s="26"/>
      <c r="X150" s="25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  <c r="AM150" s="26"/>
      <c r="AN150" s="26"/>
      <c r="AO150" s="26"/>
      <c r="AP150" s="26"/>
      <c r="AQ150" s="26"/>
      <c r="AR150" s="25"/>
      <c r="AS150" s="26"/>
      <c r="AT150" s="26"/>
      <c r="AU150" s="26"/>
      <c r="AV150" s="26"/>
      <c r="AW150" s="25"/>
      <c r="AX150" s="26"/>
      <c r="AY150" s="26"/>
      <c r="AZ150" s="26"/>
      <c r="BA150" s="26"/>
      <c r="BB150" s="26"/>
      <c r="BC150" s="26"/>
      <c r="BD150" s="27"/>
      <c r="BE150" s="27"/>
      <c r="BF150" s="27"/>
      <c r="BG150" s="27"/>
      <c r="BH150" s="27"/>
      <c r="BI150" s="27"/>
      <c r="BJ150" s="27"/>
      <c r="BK150" s="27"/>
      <c r="BL150" s="27"/>
      <c r="BM150" s="27"/>
      <c r="BN150" s="27"/>
      <c r="BO150" s="27"/>
      <c r="BP150" s="27"/>
      <c r="BQ150" s="27"/>
      <c r="BR150" s="27"/>
      <c r="BS150" s="27"/>
      <c r="BT150" s="27"/>
      <c r="BU150" s="27"/>
      <c r="BV150" s="27"/>
      <c r="BW150" s="27"/>
      <c r="BX150" s="27"/>
      <c r="BY150" s="27"/>
      <c r="BZ150" s="27"/>
      <c r="CA150" s="27"/>
      <c r="CB150" s="27"/>
      <c r="CC150" s="27"/>
      <c r="CD150" s="27"/>
      <c r="CE150" s="27"/>
      <c r="CF150" s="27"/>
      <c r="CG150" s="27"/>
      <c r="CH150" s="27"/>
      <c r="CI150" s="27"/>
      <c r="CJ150" s="27"/>
      <c r="CK150" s="27"/>
      <c r="CL150" s="27"/>
      <c r="CM150" s="27"/>
      <c r="CN150" s="27"/>
      <c r="CO150" s="27"/>
      <c r="CP150" s="27"/>
      <c r="CQ150" s="27"/>
      <c r="CR150" s="27"/>
      <c r="CS150" s="27"/>
      <c r="CT150" s="27"/>
      <c r="CU150" s="27"/>
      <c r="CV150" s="27"/>
      <c r="CW150" s="27"/>
      <c r="CX150" s="27"/>
      <c r="CY150" s="27"/>
      <c r="CZ150" s="27"/>
      <c r="DA150" s="27"/>
      <c r="DB150" s="27"/>
      <c r="DC150" s="27"/>
      <c r="DD150" s="27"/>
      <c r="DE150" s="27"/>
      <c r="DF150" s="27"/>
      <c r="DG150" s="27"/>
      <c r="DH150" s="27"/>
      <c r="DI150" s="27"/>
      <c r="DJ150" s="27"/>
      <c r="DK150" s="27"/>
      <c r="DL150" s="27"/>
      <c r="DM150" s="27"/>
      <c r="DN150" s="27"/>
      <c r="DO150" s="27"/>
      <c r="DP150" s="27"/>
      <c r="DQ150" s="27"/>
      <c r="DR150" s="27"/>
      <c r="DS150" s="27"/>
      <c r="DT150" s="27"/>
      <c r="DU150" s="27"/>
      <c r="DV150" s="27"/>
      <c r="DW150" s="27"/>
      <c r="DX150" s="27"/>
      <c r="DY150" s="27"/>
      <c r="DZ150" s="27"/>
      <c r="EA150" s="27"/>
      <c r="EB150" s="27"/>
      <c r="EC150" s="27"/>
      <c r="ED150" s="27"/>
      <c r="EE150" s="27"/>
      <c r="EF150" s="27"/>
      <c r="EG150" s="27"/>
      <c r="EH150" s="27"/>
      <c r="EI150" s="27"/>
      <c r="EJ150" s="27"/>
      <c r="EK150" s="27"/>
      <c r="EL150" s="27"/>
      <c r="EM150" s="27"/>
      <c r="EN150" s="27"/>
      <c r="EO150" s="27"/>
      <c r="EP150" s="27"/>
      <c r="EQ150" s="27"/>
      <c r="ER150" s="27"/>
      <c r="ES150" s="27"/>
      <c r="ET150" s="27"/>
      <c r="EU150" s="27"/>
      <c r="EV150" s="27"/>
      <c r="EW150" s="27"/>
      <c r="EX150" s="27"/>
      <c r="EY150" s="27"/>
      <c r="EZ150" s="27"/>
      <c r="FA150" s="27"/>
      <c r="FB150" s="27"/>
      <c r="FC150" s="27"/>
      <c r="FD150" s="27"/>
      <c r="FE150" s="27"/>
      <c r="FF150" s="27"/>
      <c r="FG150" s="27"/>
      <c r="FH150" s="27"/>
      <c r="FI150" s="27"/>
      <c r="FJ150" s="27"/>
      <c r="FK150" s="27"/>
      <c r="FL150" s="27"/>
      <c r="FM150" s="27"/>
      <c r="FN150" s="27"/>
      <c r="FO150" s="27"/>
      <c r="FP150" s="27"/>
      <c r="FQ150" s="27"/>
      <c r="FR150" s="27"/>
      <c r="FS150" s="27"/>
      <c r="FT150" s="27"/>
      <c r="FU150" s="27"/>
      <c r="FV150" s="27"/>
      <c r="FW150" s="27"/>
      <c r="FX150" s="27"/>
      <c r="FY150" s="27"/>
      <c r="FZ150" s="27"/>
      <c r="GA150" s="27"/>
      <c r="GB150" s="27"/>
      <c r="GC150" s="27"/>
      <c r="GD150" s="27"/>
      <c r="GE150" s="27"/>
      <c r="GF150" s="27"/>
      <c r="GG150" s="27"/>
      <c r="GH150" s="27"/>
      <c r="GI150" s="27"/>
      <c r="GJ150" s="27"/>
      <c r="GK150" s="27"/>
      <c r="GL150" s="27"/>
      <c r="GM150" s="27"/>
      <c r="GN150" s="27"/>
      <c r="GO150" s="27"/>
      <c r="GP150" s="27"/>
      <c r="GQ150" s="27"/>
      <c r="GR150" s="27"/>
      <c r="GS150" s="27"/>
      <c r="GT150" s="27"/>
      <c r="GU150" s="27"/>
      <c r="GV150" s="27"/>
      <c r="GW150" s="27"/>
      <c r="GX150" s="27"/>
      <c r="GY150" s="27"/>
      <c r="GZ150" s="27"/>
      <c r="HA150" s="27"/>
      <c r="HB150" s="27"/>
      <c r="HC150" s="27"/>
      <c r="HD150" s="27"/>
      <c r="HE150" s="27"/>
      <c r="HF150" s="27"/>
      <c r="HG150" s="27"/>
      <c r="HH150" s="27"/>
      <c r="HI150" s="27"/>
      <c r="HJ150" s="27"/>
      <c r="HK150" s="27"/>
      <c r="HL150" s="27"/>
      <c r="HM150" s="27"/>
      <c r="HN150" s="27"/>
      <c r="HO150" s="27"/>
      <c r="HP150" s="27"/>
      <c r="HQ150" s="27"/>
      <c r="HR150" s="27"/>
      <c r="HS150" s="27"/>
      <c r="HT150" s="27"/>
      <c r="HU150" s="27"/>
      <c r="HV150" s="27"/>
      <c r="HW150" s="27"/>
      <c r="HX150" s="27"/>
      <c r="HY150" s="27"/>
      <c r="HZ150" s="27"/>
      <c r="IA150" s="27"/>
      <c r="IB150" s="27"/>
      <c r="IC150" s="27"/>
      <c r="ID150" s="27"/>
      <c r="IE150" s="27"/>
      <c r="IF150" s="27"/>
      <c r="IG150" s="27"/>
      <c r="IH150" s="27"/>
      <c r="II150" s="27"/>
      <c r="IJ150" s="27"/>
      <c r="IK150" s="27"/>
      <c r="IL150" s="27"/>
      <c r="IM150" s="27"/>
      <c r="IN150" s="27"/>
      <c r="IO150" s="27"/>
      <c r="IP150" s="27"/>
      <c r="IQ150" s="27"/>
      <c r="IR150" s="27"/>
      <c r="IS150" s="27"/>
      <c r="IT150" s="27"/>
      <c r="IU150" s="27"/>
    </row>
    <row r="151" spans="1:255" s="22" customFormat="1">
      <c r="A151" s="27"/>
      <c r="B151" s="4"/>
      <c r="C151" s="75"/>
      <c r="E151" s="23"/>
      <c r="F151" s="27"/>
      <c r="G151" s="348"/>
      <c r="H151" s="60" t="s">
        <v>194</v>
      </c>
      <c r="I151" s="61">
        <v>1.7</v>
      </c>
      <c r="J151" s="359"/>
      <c r="L151" s="23"/>
      <c r="M151" s="25"/>
      <c r="N151" s="26"/>
      <c r="O151" s="26"/>
      <c r="P151" s="26"/>
      <c r="Q151" s="26"/>
      <c r="R151" s="26"/>
      <c r="S151" s="25"/>
      <c r="T151" s="26"/>
      <c r="U151" s="26"/>
      <c r="V151" s="26"/>
      <c r="W151" s="26"/>
      <c r="X151" s="25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6"/>
      <c r="AL151" s="26"/>
      <c r="AM151" s="26"/>
      <c r="AN151" s="26"/>
      <c r="AO151" s="26"/>
      <c r="AP151" s="26"/>
      <c r="AQ151" s="26"/>
      <c r="AR151" s="25"/>
      <c r="AS151" s="26"/>
      <c r="AT151" s="26"/>
      <c r="AU151" s="26"/>
      <c r="AV151" s="26"/>
      <c r="AW151" s="25"/>
      <c r="AX151" s="26"/>
      <c r="AY151" s="26"/>
      <c r="AZ151" s="26"/>
      <c r="BA151" s="26"/>
      <c r="BB151" s="26"/>
      <c r="BC151" s="26"/>
      <c r="BD151" s="27"/>
      <c r="BE151" s="27"/>
      <c r="BF151" s="27"/>
      <c r="BG151" s="27"/>
      <c r="BH151" s="27"/>
      <c r="BI151" s="27"/>
      <c r="BJ151" s="27"/>
      <c r="BK151" s="27"/>
      <c r="BL151" s="27"/>
      <c r="BM151" s="27"/>
      <c r="BN151" s="27"/>
      <c r="BO151" s="27"/>
      <c r="BP151" s="27"/>
      <c r="BQ151" s="27"/>
      <c r="BR151" s="27"/>
      <c r="BS151" s="27"/>
      <c r="BT151" s="27"/>
      <c r="BU151" s="27"/>
      <c r="BV151" s="27"/>
      <c r="BW151" s="27"/>
      <c r="BX151" s="27"/>
      <c r="BY151" s="27"/>
      <c r="BZ151" s="27"/>
      <c r="CA151" s="27"/>
      <c r="CB151" s="27"/>
      <c r="CC151" s="27"/>
      <c r="CD151" s="27"/>
      <c r="CE151" s="27"/>
      <c r="CF151" s="27"/>
      <c r="CG151" s="27"/>
      <c r="CH151" s="27"/>
      <c r="CI151" s="27"/>
      <c r="CJ151" s="27"/>
      <c r="CK151" s="27"/>
      <c r="CL151" s="27"/>
      <c r="CM151" s="27"/>
      <c r="CN151" s="27"/>
      <c r="CO151" s="27"/>
      <c r="CP151" s="27"/>
      <c r="CQ151" s="27"/>
      <c r="CR151" s="27"/>
      <c r="CS151" s="27"/>
      <c r="CT151" s="27"/>
      <c r="CU151" s="27"/>
      <c r="CV151" s="27"/>
      <c r="CW151" s="27"/>
      <c r="CX151" s="27"/>
      <c r="CY151" s="27"/>
      <c r="CZ151" s="27"/>
      <c r="DA151" s="27"/>
      <c r="DB151" s="27"/>
      <c r="DC151" s="27"/>
      <c r="DD151" s="27"/>
      <c r="DE151" s="27"/>
      <c r="DF151" s="27"/>
      <c r="DG151" s="27"/>
      <c r="DH151" s="27"/>
      <c r="DI151" s="27"/>
      <c r="DJ151" s="27"/>
      <c r="DK151" s="27"/>
      <c r="DL151" s="27"/>
      <c r="DM151" s="27"/>
      <c r="DN151" s="27"/>
      <c r="DO151" s="27"/>
      <c r="DP151" s="27"/>
      <c r="DQ151" s="27"/>
      <c r="DR151" s="27"/>
      <c r="DS151" s="27"/>
      <c r="DT151" s="27"/>
      <c r="DU151" s="27"/>
      <c r="DV151" s="27"/>
      <c r="DW151" s="27"/>
      <c r="DX151" s="27"/>
      <c r="DY151" s="27"/>
      <c r="DZ151" s="27"/>
      <c r="EA151" s="27"/>
      <c r="EB151" s="27"/>
      <c r="EC151" s="27"/>
      <c r="ED151" s="27"/>
      <c r="EE151" s="27"/>
      <c r="EF151" s="27"/>
      <c r="EG151" s="27"/>
      <c r="EH151" s="27"/>
      <c r="EI151" s="27"/>
      <c r="EJ151" s="27"/>
      <c r="EK151" s="27"/>
      <c r="EL151" s="27"/>
      <c r="EM151" s="27"/>
      <c r="EN151" s="27"/>
      <c r="EO151" s="27"/>
      <c r="EP151" s="27"/>
      <c r="EQ151" s="27"/>
      <c r="ER151" s="27"/>
      <c r="ES151" s="27"/>
      <c r="ET151" s="27"/>
      <c r="EU151" s="27"/>
      <c r="EV151" s="27"/>
      <c r="EW151" s="27"/>
      <c r="EX151" s="27"/>
      <c r="EY151" s="27"/>
      <c r="EZ151" s="27"/>
      <c r="FA151" s="27"/>
      <c r="FB151" s="27"/>
      <c r="FC151" s="27"/>
      <c r="FD151" s="27"/>
      <c r="FE151" s="27"/>
      <c r="FF151" s="27"/>
      <c r="FG151" s="27"/>
      <c r="FH151" s="27"/>
      <c r="FI151" s="27"/>
      <c r="FJ151" s="27"/>
      <c r="FK151" s="27"/>
      <c r="FL151" s="27"/>
      <c r="FM151" s="27"/>
      <c r="FN151" s="27"/>
      <c r="FO151" s="27"/>
      <c r="FP151" s="27"/>
      <c r="FQ151" s="27"/>
      <c r="FR151" s="27"/>
      <c r="FS151" s="27"/>
      <c r="FT151" s="27"/>
      <c r="FU151" s="27"/>
      <c r="FV151" s="27"/>
      <c r="FW151" s="27"/>
      <c r="FX151" s="27"/>
      <c r="FY151" s="27"/>
      <c r="FZ151" s="27"/>
      <c r="GA151" s="27"/>
      <c r="GB151" s="27"/>
      <c r="GC151" s="27"/>
      <c r="GD151" s="27"/>
      <c r="GE151" s="27"/>
      <c r="GF151" s="27"/>
      <c r="GG151" s="27"/>
      <c r="GH151" s="27"/>
      <c r="GI151" s="27"/>
      <c r="GJ151" s="27"/>
      <c r="GK151" s="27"/>
      <c r="GL151" s="27"/>
      <c r="GM151" s="27"/>
      <c r="GN151" s="27"/>
      <c r="GO151" s="27"/>
      <c r="GP151" s="27"/>
      <c r="GQ151" s="27"/>
      <c r="GR151" s="27"/>
      <c r="GS151" s="27"/>
      <c r="GT151" s="27"/>
      <c r="GU151" s="27"/>
      <c r="GV151" s="27"/>
      <c r="GW151" s="27"/>
      <c r="GX151" s="27"/>
      <c r="GY151" s="27"/>
      <c r="GZ151" s="27"/>
      <c r="HA151" s="27"/>
      <c r="HB151" s="27"/>
      <c r="HC151" s="27"/>
      <c r="HD151" s="27"/>
      <c r="HE151" s="27"/>
      <c r="HF151" s="27"/>
      <c r="HG151" s="27"/>
      <c r="HH151" s="27"/>
      <c r="HI151" s="27"/>
      <c r="HJ151" s="27"/>
      <c r="HK151" s="27"/>
      <c r="HL151" s="27"/>
      <c r="HM151" s="27"/>
      <c r="HN151" s="27"/>
      <c r="HO151" s="27"/>
      <c r="HP151" s="27"/>
      <c r="HQ151" s="27"/>
      <c r="HR151" s="27"/>
      <c r="HS151" s="27"/>
      <c r="HT151" s="27"/>
      <c r="HU151" s="27"/>
      <c r="HV151" s="27"/>
      <c r="HW151" s="27"/>
      <c r="HX151" s="27"/>
      <c r="HY151" s="27"/>
      <c r="HZ151" s="27"/>
      <c r="IA151" s="27"/>
      <c r="IB151" s="27"/>
      <c r="IC151" s="27"/>
      <c r="ID151" s="27"/>
      <c r="IE151" s="27"/>
      <c r="IF151" s="27"/>
      <c r="IG151" s="27"/>
      <c r="IH151" s="27"/>
      <c r="II151" s="27"/>
      <c r="IJ151" s="27"/>
      <c r="IK151" s="27"/>
      <c r="IL151" s="27"/>
      <c r="IM151" s="27"/>
      <c r="IN151" s="27"/>
      <c r="IO151" s="27"/>
      <c r="IP151" s="27"/>
      <c r="IQ151" s="27"/>
      <c r="IR151" s="27"/>
      <c r="IS151" s="27"/>
      <c r="IT151" s="27"/>
      <c r="IU151" s="27"/>
    </row>
    <row r="152" spans="1:255" s="22" customFormat="1">
      <c r="A152" s="27"/>
      <c r="B152" s="5"/>
      <c r="C152" s="75"/>
      <c r="E152" s="23"/>
      <c r="F152" s="27"/>
      <c r="G152" s="348"/>
      <c r="H152" s="60" t="s">
        <v>195</v>
      </c>
      <c r="I152" s="61">
        <v>1.3</v>
      </c>
      <c r="J152" s="355"/>
      <c r="L152" s="23"/>
      <c r="M152" s="25"/>
      <c r="N152" s="26"/>
      <c r="O152" s="26"/>
      <c r="P152" s="26"/>
      <c r="Q152" s="26"/>
      <c r="R152" s="26"/>
      <c r="S152" s="25"/>
      <c r="T152" s="26"/>
      <c r="U152" s="26"/>
      <c r="V152" s="26"/>
      <c r="W152" s="26"/>
      <c r="X152" s="25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6"/>
      <c r="AL152" s="26"/>
      <c r="AM152" s="26"/>
      <c r="AN152" s="26"/>
      <c r="AO152" s="26"/>
      <c r="AP152" s="26"/>
      <c r="AQ152" s="26"/>
      <c r="AR152" s="25"/>
      <c r="AS152" s="26"/>
      <c r="AT152" s="26"/>
      <c r="AU152" s="26"/>
      <c r="AV152" s="26"/>
      <c r="AW152" s="25"/>
      <c r="AX152" s="26"/>
      <c r="AY152" s="26"/>
      <c r="AZ152" s="26"/>
      <c r="BA152" s="26"/>
      <c r="BB152" s="26"/>
      <c r="BC152" s="26"/>
      <c r="BD152" s="27"/>
      <c r="BE152" s="27"/>
      <c r="BF152" s="27"/>
      <c r="BG152" s="27"/>
      <c r="BH152" s="27"/>
      <c r="BI152" s="27"/>
      <c r="BJ152" s="27"/>
      <c r="BK152" s="27"/>
      <c r="BL152" s="27"/>
      <c r="BM152" s="27"/>
      <c r="BN152" s="27"/>
      <c r="BO152" s="27"/>
      <c r="BP152" s="27"/>
      <c r="BQ152" s="27"/>
      <c r="BR152" s="27"/>
      <c r="BS152" s="27"/>
      <c r="BT152" s="27"/>
      <c r="BU152" s="27"/>
      <c r="BV152" s="27"/>
      <c r="BW152" s="27"/>
      <c r="BX152" s="27"/>
      <c r="BY152" s="27"/>
      <c r="BZ152" s="27"/>
      <c r="CA152" s="27"/>
      <c r="CB152" s="27"/>
      <c r="CC152" s="27"/>
      <c r="CD152" s="27"/>
      <c r="CE152" s="27"/>
      <c r="CF152" s="27"/>
      <c r="CG152" s="27"/>
      <c r="CH152" s="27"/>
      <c r="CI152" s="27"/>
      <c r="CJ152" s="27"/>
      <c r="CK152" s="27"/>
      <c r="CL152" s="27"/>
      <c r="CM152" s="27"/>
      <c r="CN152" s="27"/>
      <c r="CO152" s="27"/>
      <c r="CP152" s="27"/>
      <c r="CQ152" s="27"/>
      <c r="CR152" s="27"/>
      <c r="CS152" s="27"/>
      <c r="CT152" s="27"/>
      <c r="CU152" s="27"/>
      <c r="CV152" s="27"/>
      <c r="CW152" s="27"/>
      <c r="CX152" s="27"/>
      <c r="CY152" s="27"/>
      <c r="CZ152" s="27"/>
      <c r="DA152" s="27"/>
      <c r="DB152" s="27"/>
      <c r="DC152" s="27"/>
      <c r="DD152" s="27"/>
      <c r="DE152" s="27"/>
      <c r="DF152" s="27"/>
      <c r="DG152" s="27"/>
      <c r="DH152" s="27"/>
      <c r="DI152" s="27"/>
      <c r="DJ152" s="27"/>
      <c r="DK152" s="27"/>
      <c r="DL152" s="27"/>
      <c r="DM152" s="27"/>
      <c r="DN152" s="27"/>
      <c r="DO152" s="27"/>
      <c r="DP152" s="27"/>
      <c r="DQ152" s="27"/>
      <c r="DR152" s="27"/>
      <c r="DS152" s="27"/>
      <c r="DT152" s="27"/>
      <c r="DU152" s="27"/>
      <c r="DV152" s="27"/>
      <c r="DW152" s="27"/>
      <c r="DX152" s="27"/>
      <c r="DY152" s="27"/>
      <c r="DZ152" s="27"/>
      <c r="EA152" s="27"/>
      <c r="EB152" s="27"/>
      <c r="EC152" s="27"/>
      <c r="ED152" s="27"/>
      <c r="EE152" s="27"/>
      <c r="EF152" s="27"/>
      <c r="EG152" s="27"/>
      <c r="EH152" s="27"/>
      <c r="EI152" s="27"/>
      <c r="EJ152" s="27"/>
      <c r="EK152" s="27"/>
      <c r="EL152" s="27"/>
      <c r="EM152" s="27"/>
      <c r="EN152" s="27"/>
      <c r="EO152" s="27"/>
      <c r="EP152" s="27"/>
      <c r="EQ152" s="27"/>
      <c r="ER152" s="27"/>
      <c r="ES152" s="27"/>
      <c r="ET152" s="27"/>
      <c r="EU152" s="27"/>
      <c r="EV152" s="27"/>
      <c r="EW152" s="27"/>
      <c r="EX152" s="27"/>
      <c r="EY152" s="27"/>
      <c r="EZ152" s="27"/>
      <c r="FA152" s="27"/>
      <c r="FB152" s="27"/>
      <c r="FC152" s="27"/>
      <c r="FD152" s="27"/>
      <c r="FE152" s="27"/>
      <c r="FF152" s="27"/>
      <c r="FG152" s="27"/>
      <c r="FH152" s="27"/>
      <c r="FI152" s="27"/>
      <c r="FJ152" s="27"/>
      <c r="FK152" s="27"/>
      <c r="FL152" s="27"/>
      <c r="FM152" s="27"/>
      <c r="FN152" s="27"/>
      <c r="FO152" s="27"/>
      <c r="FP152" s="27"/>
      <c r="FQ152" s="27"/>
      <c r="FR152" s="27"/>
      <c r="FS152" s="27"/>
      <c r="FT152" s="27"/>
      <c r="FU152" s="27"/>
      <c r="FV152" s="27"/>
      <c r="FW152" s="27"/>
      <c r="FX152" s="27"/>
      <c r="FY152" s="27"/>
      <c r="FZ152" s="27"/>
      <c r="GA152" s="27"/>
      <c r="GB152" s="27"/>
      <c r="GC152" s="27"/>
      <c r="GD152" s="27"/>
      <c r="GE152" s="27"/>
      <c r="GF152" s="27"/>
      <c r="GG152" s="27"/>
      <c r="GH152" s="27"/>
      <c r="GI152" s="27"/>
      <c r="GJ152" s="27"/>
      <c r="GK152" s="27"/>
      <c r="GL152" s="27"/>
      <c r="GM152" s="27"/>
      <c r="GN152" s="27"/>
      <c r="GO152" s="27"/>
      <c r="GP152" s="27"/>
      <c r="GQ152" s="27"/>
      <c r="GR152" s="27"/>
      <c r="GS152" s="27"/>
      <c r="GT152" s="27"/>
      <c r="GU152" s="27"/>
      <c r="GV152" s="27"/>
      <c r="GW152" s="27"/>
      <c r="GX152" s="27"/>
      <c r="GY152" s="27"/>
      <c r="GZ152" s="27"/>
      <c r="HA152" s="27"/>
      <c r="HB152" s="27"/>
      <c r="HC152" s="27"/>
      <c r="HD152" s="27"/>
      <c r="HE152" s="27"/>
      <c r="HF152" s="27"/>
      <c r="HG152" s="27"/>
      <c r="HH152" s="27"/>
      <c r="HI152" s="27"/>
      <c r="HJ152" s="27"/>
      <c r="HK152" s="27"/>
      <c r="HL152" s="27"/>
      <c r="HM152" s="27"/>
      <c r="HN152" s="27"/>
      <c r="HO152" s="27"/>
      <c r="HP152" s="27"/>
      <c r="HQ152" s="27"/>
      <c r="HR152" s="27"/>
      <c r="HS152" s="27"/>
      <c r="HT152" s="27"/>
      <c r="HU152" s="27"/>
      <c r="HV152" s="27"/>
      <c r="HW152" s="27"/>
      <c r="HX152" s="27"/>
      <c r="HY152" s="27"/>
      <c r="HZ152" s="27"/>
      <c r="IA152" s="27"/>
      <c r="IB152" s="27"/>
      <c r="IC152" s="27"/>
      <c r="ID152" s="27"/>
      <c r="IE152" s="27"/>
      <c r="IF152" s="27"/>
      <c r="IG152" s="27"/>
      <c r="IH152" s="27"/>
      <c r="II152" s="27"/>
      <c r="IJ152" s="27"/>
      <c r="IK152" s="27"/>
      <c r="IL152" s="27"/>
      <c r="IM152" s="27"/>
      <c r="IN152" s="27"/>
      <c r="IO152" s="27"/>
      <c r="IP152" s="27"/>
      <c r="IQ152" s="27"/>
      <c r="IR152" s="27"/>
      <c r="IS152" s="27"/>
      <c r="IT152" s="27"/>
      <c r="IU152" s="27"/>
    </row>
    <row r="153" spans="1:255" s="22" customFormat="1">
      <c r="A153" s="27"/>
      <c r="B153" s="4"/>
      <c r="C153" s="75"/>
      <c r="E153" s="23"/>
      <c r="F153" s="27"/>
      <c r="G153" s="348" t="s">
        <v>196</v>
      </c>
      <c r="H153" s="60" t="s">
        <v>197</v>
      </c>
      <c r="I153" s="61">
        <v>1.8</v>
      </c>
      <c r="J153" s="354" t="s">
        <v>198</v>
      </c>
      <c r="L153" s="23"/>
      <c r="M153" s="25"/>
      <c r="N153" s="26"/>
      <c r="O153" s="26"/>
      <c r="P153" s="26"/>
      <c r="Q153" s="26"/>
      <c r="R153" s="26"/>
      <c r="S153" s="25"/>
      <c r="T153" s="26"/>
      <c r="U153" s="26"/>
      <c r="V153" s="26"/>
      <c r="W153" s="26"/>
      <c r="X153" s="25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  <c r="AM153" s="26"/>
      <c r="AN153" s="26"/>
      <c r="AO153" s="26"/>
      <c r="AP153" s="26"/>
      <c r="AQ153" s="26"/>
      <c r="AR153" s="25"/>
      <c r="AS153" s="26"/>
      <c r="AT153" s="26"/>
      <c r="AU153" s="26"/>
      <c r="AV153" s="26"/>
      <c r="AW153" s="25"/>
      <c r="AX153" s="26"/>
      <c r="AY153" s="26"/>
      <c r="AZ153" s="26"/>
      <c r="BA153" s="26"/>
      <c r="BB153" s="26"/>
      <c r="BC153" s="26"/>
      <c r="BD153" s="27"/>
      <c r="BE153" s="27"/>
      <c r="BF153" s="27"/>
      <c r="BG153" s="27"/>
      <c r="BH153" s="27"/>
      <c r="BI153" s="27"/>
      <c r="BJ153" s="27"/>
      <c r="BK153" s="27"/>
      <c r="BL153" s="27"/>
      <c r="BM153" s="27"/>
      <c r="BN153" s="27"/>
      <c r="BO153" s="27"/>
      <c r="BP153" s="27"/>
      <c r="BQ153" s="27"/>
      <c r="BR153" s="27"/>
      <c r="BS153" s="27"/>
      <c r="BT153" s="27"/>
      <c r="BU153" s="27"/>
      <c r="BV153" s="27"/>
      <c r="BW153" s="27"/>
      <c r="BX153" s="27"/>
      <c r="BY153" s="27"/>
      <c r="BZ153" s="27"/>
      <c r="CA153" s="27"/>
      <c r="CB153" s="27"/>
      <c r="CC153" s="27"/>
      <c r="CD153" s="27"/>
      <c r="CE153" s="27"/>
      <c r="CF153" s="27"/>
      <c r="CG153" s="27"/>
      <c r="CH153" s="27"/>
      <c r="CI153" s="27"/>
      <c r="CJ153" s="27"/>
      <c r="CK153" s="27"/>
      <c r="CL153" s="27"/>
      <c r="CM153" s="27"/>
      <c r="CN153" s="27"/>
      <c r="CO153" s="27"/>
      <c r="CP153" s="27"/>
      <c r="CQ153" s="27"/>
      <c r="CR153" s="27"/>
      <c r="CS153" s="27"/>
      <c r="CT153" s="27"/>
      <c r="CU153" s="27"/>
      <c r="CV153" s="27"/>
      <c r="CW153" s="27"/>
      <c r="CX153" s="27"/>
      <c r="CY153" s="27"/>
      <c r="CZ153" s="27"/>
      <c r="DA153" s="27"/>
      <c r="DB153" s="27"/>
      <c r="DC153" s="27"/>
      <c r="DD153" s="27"/>
      <c r="DE153" s="27"/>
      <c r="DF153" s="27"/>
      <c r="DG153" s="27"/>
      <c r="DH153" s="27"/>
      <c r="DI153" s="27"/>
      <c r="DJ153" s="27"/>
      <c r="DK153" s="27"/>
      <c r="DL153" s="27"/>
      <c r="DM153" s="27"/>
      <c r="DN153" s="27"/>
      <c r="DO153" s="27"/>
      <c r="DP153" s="27"/>
      <c r="DQ153" s="27"/>
      <c r="DR153" s="27"/>
      <c r="DS153" s="27"/>
      <c r="DT153" s="27"/>
      <c r="DU153" s="27"/>
      <c r="DV153" s="27"/>
      <c r="DW153" s="27"/>
      <c r="DX153" s="27"/>
      <c r="DY153" s="27"/>
      <c r="DZ153" s="27"/>
      <c r="EA153" s="27"/>
      <c r="EB153" s="27"/>
      <c r="EC153" s="27"/>
      <c r="ED153" s="27"/>
      <c r="EE153" s="27"/>
      <c r="EF153" s="27"/>
      <c r="EG153" s="27"/>
      <c r="EH153" s="27"/>
      <c r="EI153" s="27"/>
      <c r="EJ153" s="27"/>
      <c r="EK153" s="27"/>
      <c r="EL153" s="27"/>
      <c r="EM153" s="27"/>
      <c r="EN153" s="27"/>
      <c r="EO153" s="27"/>
      <c r="EP153" s="27"/>
      <c r="EQ153" s="27"/>
      <c r="ER153" s="27"/>
      <c r="ES153" s="27"/>
      <c r="ET153" s="27"/>
      <c r="EU153" s="27"/>
      <c r="EV153" s="27"/>
      <c r="EW153" s="27"/>
      <c r="EX153" s="27"/>
      <c r="EY153" s="27"/>
      <c r="EZ153" s="27"/>
      <c r="FA153" s="27"/>
      <c r="FB153" s="27"/>
      <c r="FC153" s="27"/>
      <c r="FD153" s="27"/>
      <c r="FE153" s="27"/>
      <c r="FF153" s="27"/>
      <c r="FG153" s="27"/>
      <c r="FH153" s="27"/>
      <c r="FI153" s="27"/>
      <c r="FJ153" s="27"/>
      <c r="FK153" s="27"/>
      <c r="FL153" s="27"/>
      <c r="FM153" s="27"/>
      <c r="FN153" s="27"/>
      <c r="FO153" s="27"/>
      <c r="FP153" s="27"/>
      <c r="FQ153" s="27"/>
      <c r="FR153" s="27"/>
      <c r="FS153" s="27"/>
      <c r="FT153" s="27"/>
      <c r="FU153" s="27"/>
      <c r="FV153" s="27"/>
      <c r="FW153" s="27"/>
      <c r="FX153" s="27"/>
      <c r="FY153" s="27"/>
      <c r="FZ153" s="27"/>
      <c r="GA153" s="27"/>
      <c r="GB153" s="27"/>
      <c r="GC153" s="27"/>
      <c r="GD153" s="27"/>
      <c r="GE153" s="27"/>
      <c r="GF153" s="27"/>
      <c r="GG153" s="27"/>
      <c r="GH153" s="27"/>
      <c r="GI153" s="27"/>
      <c r="GJ153" s="27"/>
      <c r="GK153" s="27"/>
      <c r="GL153" s="27"/>
      <c r="GM153" s="27"/>
      <c r="GN153" s="27"/>
      <c r="GO153" s="27"/>
      <c r="GP153" s="27"/>
      <c r="GQ153" s="27"/>
      <c r="GR153" s="27"/>
      <c r="GS153" s="27"/>
      <c r="GT153" s="27"/>
      <c r="GU153" s="27"/>
      <c r="GV153" s="27"/>
      <c r="GW153" s="27"/>
      <c r="GX153" s="27"/>
      <c r="GY153" s="27"/>
      <c r="GZ153" s="27"/>
      <c r="HA153" s="27"/>
      <c r="HB153" s="27"/>
      <c r="HC153" s="27"/>
      <c r="HD153" s="27"/>
      <c r="HE153" s="27"/>
      <c r="HF153" s="27"/>
      <c r="HG153" s="27"/>
      <c r="HH153" s="27"/>
      <c r="HI153" s="27"/>
      <c r="HJ153" s="27"/>
      <c r="HK153" s="27"/>
      <c r="HL153" s="27"/>
      <c r="HM153" s="27"/>
      <c r="HN153" s="27"/>
      <c r="HO153" s="27"/>
      <c r="HP153" s="27"/>
      <c r="HQ153" s="27"/>
      <c r="HR153" s="27"/>
      <c r="HS153" s="27"/>
      <c r="HT153" s="27"/>
      <c r="HU153" s="27"/>
      <c r="HV153" s="27"/>
      <c r="HW153" s="27"/>
      <c r="HX153" s="27"/>
      <c r="HY153" s="27"/>
      <c r="HZ153" s="27"/>
      <c r="IA153" s="27"/>
      <c r="IB153" s="27"/>
      <c r="IC153" s="27"/>
      <c r="ID153" s="27"/>
      <c r="IE153" s="27"/>
      <c r="IF153" s="27"/>
      <c r="IG153" s="27"/>
      <c r="IH153" s="27"/>
      <c r="II153" s="27"/>
      <c r="IJ153" s="27"/>
      <c r="IK153" s="27"/>
      <c r="IL153" s="27"/>
      <c r="IM153" s="27"/>
      <c r="IN153" s="27"/>
      <c r="IO153" s="27"/>
      <c r="IP153" s="27"/>
      <c r="IQ153" s="27"/>
      <c r="IR153" s="27"/>
      <c r="IS153" s="27"/>
      <c r="IT153" s="27"/>
      <c r="IU153" s="27"/>
    </row>
    <row r="154" spans="1:255" s="22" customFormat="1">
      <c r="A154" s="27"/>
      <c r="B154" s="4"/>
      <c r="C154" s="75"/>
      <c r="E154" s="23"/>
      <c r="F154" s="27"/>
      <c r="G154" s="348"/>
      <c r="H154" s="60" t="s">
        <v>199</v>
      </c>
      <c r="I154" s="61">
        <v>1.5</v>
      </c>
      <c r="J154" s="355"/>
      <c r="L154" s="23"/>
      <c r="M154" s="25"/>
      <c r="N154" s="26"/>
      <c r="O154" s="26"/>
      <c r="P154" s="26"/>
      <c r="Q154" s="26"/>
      <c r="R154" s="26"/>
      <c r="S154" s="25"/>
      <c r="T154" s="26"/>
      <c r="U154" s="26"/>
      <c r="V154" s="26"/>
      <c r="W154" s="26"/>
      <c r="X154" s="25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/>
      <c r="AL154" s="26"/>
      <c r="AM154" s="26"/>
      <c r="AN154" s="26"/>
      <c r="AO154" s="26"/>
      <c r="AP154" s="26"/>
      <c r="AQ154" s="26"/>
      <c r="AR154" s="25"/>
      <c r="AS154" s="26"/>
      <c r="AT154" s="26"/>
      <c r="AU154" s="26"/>
      <c r="AV154" s="26"/>
      <c r="AW154" s="25"/>
      <c r="AX154" s="26"/>
      <c r="AY154" s="26"/>
      <c r="AZ154" s="26"/>
      <c r="BA154" s="26"/>
      <c r="BB154" s="26"/>
      <c r="BC154" s="26"/>
      <c r="BD154" s="27"/>
      <c r="BE154" s="27"/>
      <c r="BF154" s="27"/>
      <c r="BG154" s="27"/>
      <c r="BH154" s="27"/>
      <c r="BI154" s="27"/>
      <c r="BJ154" s="27"/>
      <c r="BK154" s="27"/>
      <c r="BL154" s="27"/>
      <c r="BM154" s="27"/>
      <c r="BN154" s="27"/>
      <c r="BO154" s="27"/>
      <c r="BP154" s="27"/>
      <c r="BQ154" s="27"/>
      <c r="BR154" s="27"/>
      <c r="BS154" s="27"/>
      <c r="BT154" s="27"/>
      <c r="BU154" s="27"/>
      <c r="BV154" s="27"/>
      <c r="BW154" s="27"/>
      <c r="BX154" s="27"/>
      <c r="BY154" s="27"/>
      <c r="BZ154" s="27"/>
      <c r="CA154" s="27"/>
      <c r="CB154" s="27"/>
      <c r="CC154" s="27"/>
      <c r="CD154" s="27"/>
      <c r="CE154" s="27"/>
      <c r="CF154" s="27"/>
      <c r="CG154" s="27"/>
      <c r="CH154" s="27"/>
      <c r="CI154" s="27"/>
      <c r="CJ154" s="27"/>
      <c r="CK154" s="27"/>
      <c r="CL154" s="27"/>
      <c r="CM154" s="27"/>
      <c r="CN154" s="27"/>
      <c r="CO154" s="27"/>
      <c r="CP154" s="27"/>
      <c r="CQ154" s="27"/>
      <c r="CR154" s="27"/>
      <c r="CS154" s="27"/>
      <c r="CT154" s="27"/>
      <c r="CU154" s="27"/>
      <c r="CV154" s="27"/>
      <c r="CW154" s="27"/>
      <c r="CX154" s="27"/>
      <c r="CY154" s="27"/>
      <c r="CZ154" s="27"/>
      <c r="DA154" s="27"/>
      <c r="DB154" s="27"/>
      <c r="DC154" s="27"/>
      <c r="DD154" s="27"/>
      <c r="DE154" s="27"/>
      <c r="DF154" s="27"/>
      <c r="DG154" s="27"/>
      <c r="DH154" s="27"/>
      <c r="DI154" s="27"/>
      <c r="DJ154" s="27"/>
      <c r="DK154" s="27"/>
      <c r="DL154" s="27"/>
      <c r="DM154" s="27"/>
      <c r="DN154" s="27"/>
      <c r="DO154" s="27"/>
      <c r="DP154" s="27"/>
      <c r="DQ154" s="27"/>
      <c r="DR154" s="27"/>
      <c r="DS154" s="27"/>
      <c r="DT154" s="27"/>
      <c r="DU154" s="27"/>
      <c r="DV154" s="27"/>
      <c r="DW154" s="27"/>
      <c r="DX154" s="27"/>
      <c r="DY154" s="27"/>
      <c r="DZ154" s="27"/>
      <c r="EA154" s="27"/>
      <c r="EB154" s="27"/>
      <c r="EC154" s="27"/>
      <c r="ED154" s="27"/>
      <c r="EE154" s="27"/>
      <c r="EF154" s="27"/>
      <c r="EG154" s="27"/>
      <c r="EH154" s="27"/>
      <c r="EI154" s="27"/>
      <c r="EJ154" s="27"/>
      <c r="EK154" s="27"/>
      <c r="EL154" s="27"/>
      <c r="EM154" s="27"/>
      <c r="EN154" s="27"/>
      <c r="EO154" s="27"/>
      <c r="EP154" s="27"/>
      <c r="EQ154" s="27"/>
      <c r="ER154" s="27"/>
      <c r="ES154" s="27"/>
      <c r="ET154" s="27"/>
      <c r="EU154" s="27"/>
      <c r="EV154" s="27"/>
      <c r="EW154" s="27"/>
      <c r="EX154" s="27"/>
      <c r="EY154" s="27"/>
      <c r="EZ154" s="27"/>
      <c r="FA154" s="27"/>
      <c r="FB154" s="27"/>
      <c r="FC154" s="27"/>
      <c r="FD154" s="27"/>
      <c r="FE154" s="27"/>
      <c r="FF154" s="27"/>
      <c r="FG154" s="27"/>
      <c r="FH154" s="27"/>
      <c r="FI154" s="27"/>
      <c r="FJ154" s="27"/>
      <c r="FK154" s="27"/>
      <c r="FL154" s="27"/>
      <c r="FM154" s="27"/>
      <c r="FN154" s="27"/>
      <c r="FO154" s="27"/>
      <c r="FP154" s="27"/>
      <c r="FQ154" s="27"/>
      <c r="FR154" s="27"/>
      <c r="FS154" s="27"/>
      <c r="FT154" s="27"/>
      <c r="FU154" s="27"/>
      <c r="FV154" s="27"/>
      <c r="FW154" s="27"/>
      <c r="FX154" s="27"/>
      <c r="FY154" s="27"/>
      <c r="FZ154" s="27"/>
      <c r="GA154" s="27"/>
      <c r="GB154" s="27"/>
      <c r="GC154" s="27"/>
      <c r="GD154" s="27"/>
      <c r="GE154" s="27"/>
      <c r="GF154" s="27"/>
      <c r="GG154" s="27"/>
      <c r="GH154" s="27"/>
      <c r="GI154" s="27"/>
      <c r="GJ154" s="27"/>
      <c r="GK154" s="27"/>
      <c r="GL154" s="27"/>
      <c r="GM154" s="27"/>
      <c r="GN154" s="27"/>
      <c r="GO154" s="27"/>
      <c r="GP154" s="27"/>
      <c r="GQ154" s="27"/>
      <c r="GR154" s="27"/>
      <c r="GS154" s="27"/>
      <c r="GT154" s="27"/>
      <c r="GU154" s="27"/>
      <c r="GV154" s="27"/>
      <c r="GW154" s="27"/>
      <c r="GX154" s="27"/>
      <c r="GY154" s="27"/>
      <c r="GZ154" s="27"/>
      <c r="HA154" s="27"/>
      <c r="HB154" s="27"/>
      <c r="HC154" s="27"/>
      <c r="HD154" s="27"/>
      <c r="HE154" s="27"/>
      <c r="HF154" s="27"/>
      <c r="HG154" s="27"/>
      <c r="HH154" s="27"/>
      <c r="HI154" s="27"/>
      <c r="HJ154" s="27"/>
      <c r="HK154" s="27"/>
      <c r="HL154" s="27"/>
      <c r="HM154" s="27"/>
      <c r="HN154" s="27"/>
      <c r="HO154" s="27"/>
      <c r="HP154" s="27"/>
      <c r="HQ154" s="27"/>
      <c r="HR154" s="27"/>
      <c r="HS154" s="27"/>
      <c r="HT154" s="27"/>
      <c r="HU154" s="27"/>
      <c r="HV154" s="27"/>
      <c r="HW154" s="27"/>
      <c r="HX154" s="27"/>
      <c r="HY154" s="27"/>
      <c r="HZ154" s="27"/>
      <c r="IA154" s="27"/>
      <c r="IB154" s="27"/>
      <c r="IC154" s="27"/>
      <c r="ID154" s="27"/>
      <c r="IE154" s="27"/>
      <c r="IF154" s="27"/>
      <c r="IG154" s="27"/>
      <c r="IH154" s="27"/>
      <c r="II154" s="27"/>
      <c r="IJ154" s="27"/>
      <c r="IK154" s="27"/>
      <c r="IL154" s="27"/>
      <c r="IM154" s="27"/>
      <c r="IN154" s="27"/>
      <c r="IO154" s="27"/>
      <c r="IP154" s="27"/>
      <c r="IQ154" s="27"/>
      <c r="IR154" s="27"/>
      <c r="IS154" s="27"/>
      <c r="IT154" s="27"/>
      <c r="IU154" s="27"/>
    </row>
    <row r="155" spans="1:255" s="22" customFormat="1">
      <c r="A155" s="27"/>
      <c r="B155" s="4"/>
      <c r="C155" s="75"/>
      <c r="E155" s="23"/>
      <c r="F155" s="27"/>
      <c r="G155" s="348" t="s">
        <v>200</v>
      </c>
      <c r="H155" s="60" t="s">
        <v>424</v>
      </c>
      <c r="I155" s="61">
        <v>0.44</v>
      </c>
      <c r="J155" s="80" t="s">
        <v>201</v>
      </c>
      <c r="L155" s="23"/>
      <c r="M155" s="25"/>
      <c r="N155" s="26"/>
      <c r="O155" s="26"/>
      <c r="P155" s="26"/>
      <c r="Q155" s="26"/>
      <c r="R155" s="26"/>
      <c r="S155" s="25"/>
      <c r="T155" s="26"/>
      <c r="U155" s="26"/>
      <c r="V155" s="26"/>
      <c r="W155" s="26"/>
      <c r="X155" s="25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26"/>
      <c r="AN155" s="26"/>
      <c r="AO155" s="26"/>
      <c r="AP155" s="26"/>
      <c r="AQ155" s="26"/>
      <c r="AR155" s="25"/>
      <c r="AS155" s="26"/>
      <c r="AT155" s="26"/>
      <c r="AU155" s="26"/>
      <c r="AV155" s="26"/>
      <c r="AW155" s="25"/>
      <c r="AX155" s="26"/>
      <c r="AY155" s="26"/>
      <c r="AZ155" s="26"/>
      <c r="BA155" s="26"/>
      <c r="BB155" s="26"/>
      <c r="BC155" s="26"/>
      <c r="BD155" s="27"/>
      <c r="BE155" s="27"/>
      <c r="BF155" s="27"/>
      <c r="BG155" s="27"/>
      <c r="BH155" s="27"/>
      <c r="BI155" s="27"/>
      <c r="BJ155" s="27"/>
      <c r="BK155" s="27"/>
      <c r="BL155" s="27"/>
      <c r="BM155" s="27"/>
      <c r="BN155" s="27"/>
      <c r="BO155" s="27"/>
      <c r="BP155" s="27"/>
      <c r="BQ155" s="27"/>
      <c r="BR155" s="27"/>
      <c r="BS155" s="27"/>
      <c r="BT155" s="27"/>
      <c r="BU155" s="27"/>
      <c r="BV155" s="27"/>
      <c r="BW155" s="27"/>
      <c r="BX155" s="27"/>
      <c r="BY155" s="27"/>
      <c r="BZ155" s="27"/>
      <c r="CA155" s="27"/>
      <c r="CB155" s="27"/>
      <c r="CC155" s="27"/>
      <c r="CD155" s="27"/>
      <c r="CE155" s="27"/>
      <c r="CF155" s="27"/>
      <c r="CG155" s="27"/>
      <c r="CH155" s="27"/>
      <c r="CI155" s="27"/>
      <c r="CJ155" s="27"/>
      <c r="CK155" s="27"/>
      <c r="CL155" s="27"/>
      <c r="CM155" s="27"/>
      <c r="CN155" s="27"/>
      <c r="CO155" s="27"/>
      <c r="CP155" s="27"/>
      <c r="CQ155" s="27"/>
      <c r="CR155" s="27"/>
      <c r="CS155" s="27"/>
      <c r="CT155" s="27"/>
      <c r="CU155" s="27"/>
      <c r="CV155" s="27"/>
      <c r="CW155" s="27"/>
      <c r="CX155" s="27"/>
      <c r="CY155" s="27"/>
      <c r="CZ155" s="27"/>
      <c r="DA155" s="27"/>
      <c r="DB155" s="27"/>
      <c r="DC155" s="27"/>
      <c r="DD155" s="27"/>
      <c r="DE155" s="27"/>
      <c r="DF155" s="27"/>
      <c r="DG155" s="27"/>
      <c r="DH155" s="27"/>
      <c r="DI155" s="27"/>
      <c r="DJ155" s="27"/>
      <c r="DK155" s="27"/>
      <c r="DL155" s="27"/>
      <c r="DM155" s="27"/>
      <c r="DN155" s="27"/>
      <c r="DO155" s="27"/>
      <c r="DP155" s="27"/>
      <c r="DQ155" s="27"/>
      <c r="DR155" s="27"/>
      <c r="DS155" s="27"/>
      <c r="DT155" s="27"/>
      <c r="DU155" s="27"/>
      <c r="DV155" s="27"/>
      <c r="DW155" s="27"/>
      <c r="DX155" s="27"/>
      <c r="DY155" s="27"/>
      <c r="DZ155" s="27"/>
      <c r="EA155" s="27"/>
      <c r="EB155" s="27"/>
      <c r="EC155" s="27"/>
      <c r="ED155" s="27"/>
      <c r="EE155" s="27"/>
      <c r="EF155" s="27"/>
      <c r="EG155" s="27"/>
      <c r="EH155" s="27"/>
      <c r="EI155" s="27"/>
      <c r="EJ155" s="27"/>
      <c r="EK155" s="27"/>
      <c r="EL155" s="27"/>
      <c r="EM155" s="27"/>
      <c r="EN155" s="27"/>
      <c r="EO155" s="27"/>
      <c r="EP155" s="27"/>
      <c r="EQ155" s="27"/>
      <c r="ER155" s="27"/>
      <c r="ES155" s="27"/>
      <c r="ET155" s="27"/>
      <c r="EU155" s="27"/>
      <c r="EV155" s="27"/>
      <c r="EW155" s="27"/>
      <c r="EX155" s="27"/>
      <c r="EY155" s="27"/>
      <c r="EZ155" s="27"/>
      <c r="FA155" s="27"/>
      <c r="FB155" s="27"/>
      <c r="FC155" s="27"/>
      <c r="FD155" s="27"/>
      <c r="FE155" s="27"/>
      <c r="FF155" s="27"/>
      <c r="FG155" s="27"/>
      <c r="FH155" s="27"/>
      <c r="FI155" s="27"/>
      <c r="FJ155" s="27"/>
      <c r="FK155" s="27"/>
      <c r="FL155" s="27"/>
      <c r="FM155" s="27"/>
      <c r="FN155" s="27"/>
      <c r="FO155" s="27"/>
      <c r="FP155" s="27"/>
      <c r="FQ155" s="27"/>
      <c r="FR155" s="27"/>
      <c r="FS155" s="27"/>
      <c r="FT155" s="27"/>
      <c r="FU155" s="27"/>
      <c r="FV155" s="27"/>
      <c r="FW155" s="27"/>
      <c r="FX155" s="27"/>
      <c r="FY155" s="27"/>
      <c r="FZ155" s="27"/>
      <c r="GA155" s="27"/>
      <c r="GB155" s="27"/>
      <c r="GC155" s="27"/>
      <c r="GD155" s="27"/>
      <c r="GE155" s="27"/>
      <c r="GF155" s="27"/>
      <c r="GG155" s="27"/>
      <c r="GH155" s="27"/>
      <c r="GI155" s="27"/>
      <c r="GJ155" s="27"/>
      <c r="GK155" s="27"/>
      <c r="GL155" s="27"/>
      <c r="GM155" s="27"/>
      <c r="GN155" s="27"/>
      <c r="GO155" s="27"/>
      <c r="GP155" s="27"/>
      <c r="GQ155" s="27"/>
      <c r="GR155" s="27"/>
      <c r="GS155" s="27"/>
      <c r="GT155" s="27"/>
      <c r="GU155" s="27"/>
      <c r="GV155" s="27"/>
      <c r="GW155" s="27"/>
      <c r="GX155" s="27"/>
      <c r="GY155" s="27"/>
      <c r="GZ155" s="27"/>
      <c r="HA155" s="27"/>
      <c r="HB155" s="27"/>
      <c r="HC155" s="27"/>
      <c r="HD155" s="27"/>
      <c r="HE155" s="27"/>
      <c r="HF155" s="27"/>
      <c r="HG155" s="27"/>
      <c r="HH155" s="27"/>
      <c r="HI155" s="27"/>
      <c r="HJ155" s="27"/>
      <c r="HK155" s="27"/>
      <c r="HL155" s="27"/>
      <c r="HM155" s="27"/>
      <c r="HN155" s="27"/>
      <c r="HO155" s="27"/>
      <c r="HP155" s="27"/>
      <c r="HQ155" s="27"/>
      <c r="HR155" s="27"/>
      <c r="HS155" s="27"/>
      <c r="HT155" s="27"/>
      <c r="HU155" s="27"/>
      <c r="HV155" s="27"/>
      <c r="HW155" s="27"/>
      <c r="HX155" s="27"/>
      <c r="HY155" s="27"/>
      <c r="HZ155" s="27"/>
      <c r="IA155" s="27"/>
      <c r="IB155" s="27"/>
      <c r="IC155" s="27"/>
      <c r="ID155" s="27"/>
      <c r="IE155" s="27"/>
      <c r="IF155" s="27"/>
      <c r="IG155" s="27"/>
      <c r="IH155" s="27"/>
      <c r="II155" s="27"/>
      <c r="IJ155" s="27"/>
      <c r="IK155" s="27"/>
      <c r="IL155" s="27"/>
      <c r="IM155" s="27"/>
      <c r="IN155" s="27"/>
      <c r="IO155" s="27"/>
      <c r="IP155" s="27"/>
      <c r="IQ155" s="27"/>
      <c r="IR155" s="27"/>
      <c r="IS155" s="27"/>
      <c r="IT155" s="27"/>
      <c r="IU155" s="27"/>
    </row>
    <row r="156" spans="1:255" s="22" customFormat="1">
      <c r="A156" s="27"/>
      <c r="B156" s="4"/>
      <c r="C156" s="75"/>
      <c r="F156" s="74"/>
      <c r="G156" s="348"/>
      <c r="H156" s="60" t="s">
        <v>425</v>
      </c>
      <c r="I156" s="61">
        <v>0.41499999999999998</v>
      </c>
      <c r="J156" s="80" t="s">
        <v>202</v>
      </c>
      <c r="L156" s="23"/>
      <c r="M156" s="25"/>
      <c r="N156" s="26"/>
      <c r="O156" s="26"/>
      <c r="P156" s="26"/>
      <c r="Q156" s="26"/>
      <c r="R156" s="26"/>
      <c r="S156" s="25"/>
      <c r="T156" s="26"/>
      <c r="U156" s="26"/>
      <c r="V156" s="26"/>
      <c r="W156" s="26"/>
      <c r="X156" s="25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6"/>
      <c r="AL156" s="26"/>
      <c r="AM156" s="26"/>
      <c r="AN156" s="26"/>
      <c r="AO156" s="26"/>
      <c r="AP156" s="26"/>
      <c r="AQ156" s="26"/>
      <c r="AR156" s="25"/>
      <c r="AS156" s="26"/>
      <c r="AT156" s="26"/>
      <c r="AU156" s="26"/>
      <c r="AV156" s="26"/>
      <c r="AW156" s="25"/>
      <c r="AX156" s="26"/>
      <c r="AY156" s="26"/>
      <c r="AZ156" s="26"/>
      <c r="BA156" s="26"/>
      <c r="BB156" s="26"/>
      <c r="BC156" s="26"/>
      <c r="BD156" s="27"/>
      <c r="BE156" s="27"/>
      <c r="BF156" s="27"/>
      <c r="BG156" s="27"/>
      <c r="BH156" s="27"/>
      <c r="BI156" s="27"/>
      <c r="BJ156" s="27"/>
      <c r="BK156" s="27"/>
      <c r="BL156" s="27"/>
      <c r="BM156" s="27"/>
      <c r="BN156" s="27"/>
      <c r="BO156" s="27"/>
      <c r="BP156" s="27"/>
      <c r="BQ156" s="27"/>
      <c r="BR156" s="27"/>
      <c r="BS156" s="27"/>
      <c r="BT156" s="27"/>
      <c r="BU156" s="27"/>
      <c r="BV156" s="27"/>
      <c r="BW156" s="27"/>
      <c r="BX156" s="27"/>
      <c r="BY156" s="27"/>
      <c r="BZ156" s="27"/>
      <c r="CA156" s="27"/>
      <c r="CB156" s="27"/>
      <c r="CC156" s="27"/>
      <c r="CD156" s="27"/>
      <c r="CE156" s="27"/>
      <c r="CF156" s="27"/>
      <c r="CG156" s="27"/>
      <c r="CH156" s="27"/>
      <c r="CI156" s="27"/>
      <c r="CJ156" s="27"/>
      <c r="CK156" s="27"/>
      <c r="CL156" s="27"/>
      <c r="CM156" s="27"/>
      <c r="CN156" s="27"/>
      <c r="CO156" s="27"/>
      <c r="CP156" s="27"/>
      <c r="CQ156" s="27"/>
      <c r="CR156" s="27"/>
      <c r="CS156" s="27"/>
      <c r="CT156" s="27"/>
      <c r="CU156" s="27"/>
      <c r="CV156" s="27"/>
      <c r="CW156" s="27"/>
      <c r="CX156" s="27"/>
      <c r="CY156" s="27"/>
      <c r="CZ156" s="27"/>
      <c r="DA156" s="27"/>
      <c r="DB156" s="27"/>
      <c r="DC156" s="27"/>
      <c r="DD156" s="27"/>
      <c r="DE156" s="27"/>
      <c r="DF156" s="27"/>
      <c r="DG156" s="27"/>
      <c r="DH156" s="27"/>
      <c r="DI156" s="27"/>
      <c r="DJ156" s="27"/>
      <c r="DK156" s="27"/>
      <c r="DL156" s="27"/>
      <c r="DM156" s="27"/>
      <c r="DN156" s="27"/>
      <c r="DO156" s="27"/>
      <c r="DP156" s="27"/>
      <c r="DQ156" s="27"/>
      <c r="DR156" s="27"/>
      <c r="DS156" s="27"/>
      <c r="DT156" s="27"/>
      <c r="DU156" s="27"/>
      <c r="DV156" s="27"/>
      <c r="DW156" s="27"/>
      <c r="DX156" s="27"/>
      <c r="DY156" s="27"/>
      <c r="DZ156" s="27"/>
      <c r="EA156" s="27"/>
      <c r="EB156" s="27"/>
      <c r="EC156" s="27"/>
      <c r="ED156" s="27"/>
      <c r="EE156" s="27"/>
      <c r="EF156" s="27"/>
      <c r="EG156" s="27"/>
      <c r="EH156" s="27"/>
      <c r="EI156" s="27"/>
      <c r="EJ156" s="27"/>
      <c r="EK156" s="27"/>
      <c r="EL156" s="27"/>
      <c r="EM156" s="27"/>
      <c r="EN156" s="27"/>
      <c r="EO156" s="27"/>
      <c r="EP156" s="27"/>
      <c r="EQ156" s="27"/>
      <c r="ER156" s="27"/>
      <c r="ES156" s="27"/>
      <c r="ET156" s="27"/>
      <c r="EU156" s="27"/>
      <c r="EV156" s="27"/>
      <c r="EW156" s="27"/>
      <c r="EX156" s="27"/>
      <c r="EY156" s="27"/>
      <c r="EZ156" s="27"/>
      <c r="FA156" s="27"/>
      <c r="FB156" s="27"/>
      <c r="FC156" s="27"/>
      <c r="FD156" s="27"/>
      <c r="FE156" s="27"/>
      <c r="FF156" s="27"/>
      <c r="FG156" s="27"/>
      <c r="FH156" s="27"/>
      <c r="FI156" s="27"/>
      <c r="FJ156" s="27"/>
      <c r="FK156" s="27"/>
      <c r="FL156" s="27"/>
      <c r="FM156" s="27"/>
      <c r="FN156" s="27"/>
      <c r="FO156" s="27"/>
      <c r="FP156" s="27"/>
      <c r="FQ156" s="27"/>
      <c r="FR156" s="27"/>
      <c r="FS156" s="27"/>
      <c r="FT156" s="27"/>
      <c r="FU156" s="27"/>
      <c r="FV156" s="27"/>
      <c r="FW156" s="27"/>
      <c r="FX156" s="27"/>
      <c r="FY156" s="27"/>
      <c r="FZ156" s="27"/>
      <c r="GA156" s="27"/>
      <c r="GB156" s="27"/>
      <c r="GC156" s="27"/>
      <c r="GD156" s="27"/>
      <c r="GE156" s="27"/>
      <c r="GF156" s="27"/>
      <c r="GG156" s="27"/>
      <c r="GH156" s="27"/>
      <c r="GI156" s="27"/>
      <c r="GJ156" s="27"/>
      <c r="GK156" s="27"/>
      <c r="GL156" s="27"/>
      <c r="GM156" s="27"/>
      <c r="GN156" s="27"/>
      <c r="GO156" s="27"/>
      <c r="GP156" s="27"/>
      <c r="GQ156" s="27"/>
      <c r="GR156" s="27"/>
      <c r="GS156" s="27"/>
      <c r="GT156" s="27"/>
      <c r="GU156" s="27"/>
      <c r="GV156" s="27"/>
      <c r="GW156" s="27"/>
      <c r="GX156" s="27"/>
      <c r="GY156" s="27"/>
      <c r="GZ156" s="27"/>
      <c r="HA156" s="27"/>
      <c r="HB156" s="27"/>
      <c r="HC156" s="27"/>
      <c r="HD156" s="27"/>
      <c r="HE156" s="27"/>
      <c r="HF156" s="27"/>
      <c r="HG156" s="27"/>
      <c r="HH156" s="27"/>
      <c r="HI156" s="27"/>
      <c r="HJ156" s="27"/>
      <c r="HK156" s="27"/>
      <c r="HL156" s="27"/>
      <c r="HM156" s="27"/>
      <c r="HN156" s="27"/>
      <c r="HO156" s="27"/>
      <c r="HP156" s="27"/>
      <c r="HQ156" s="27"/>
      <c r="HR156" s="27"/>
      <c r="HS156" s="27"/>
      <c r="HT156" s="27"/>
      <c r="HU156" s="27"/>
      <c r="HV156" s="27"/>
      <c r="HW156" s="27"/>
      <c r="HX156" s="27"/>
      <c r="HY156" s="27"/>
      <c r="HZ156" s="27"/>
      <c r="IA156" s="27"/>
      <c r="IB156" s="27"/>
      <c r="IC156" s="27"/>
      <c r="ID156" s="27"/>
      <c r="IE156" s="27"/>
      <c r="IF156" s="27"/>
      <c r="IG156" s="27"/>
      <c r="IH156" s="27"/>
      <c r="II156" s="27"/>
      <c r="IJ156" s="27"/>
      <c r="IK156" s="27"/>
      <c r="IL156" s="27"/>
      <c r="IM156" s="27"/>
      <c r="IN156" s="27"/>
      <c r="IO156" s="27"/>
      <c r="IP156" s="27"/>
      <c r="IQ156" s="27"/>
      <c r="IR156" s="27"/>
      <c r="IS156" s="27"/>
      <c r="IT156" s="27"/>
      <c r="IU156" s="27"/>
    </row>
    <row r="157" spans="1:255" s="22" customFormat="1">
      <c r="A157" s="27"/>
      <c r="B157" s="4"/>
      <c r="C157" s="75"/>
      <c r="F157" s="27"/>
      <c r="G157" s="348" t="s">
        <v>203</v>
      </c>
      <c r="H157" s="60" t="s">
        <v>426</v>
      </c>
      <c r="I157" s="61">
        <v>468</v>
      </c>
      <c r="J157" s="80" t="s">
        <v>204</v>
      </c>
      <c r="L157" s="23"/>
      <c r="M157" s="25"/>
      <c r="N157" s="26"/>
      <c r="O157" s="26"/>
      <c r="P157" s="26"/>
      <c r="Q157" s="26"/>
      <c r="R157" s="26"/>
      <c r="S157" s="25"/>
      <c r="T157" s="26"/>
      <c r="U157" s="26"/>
      <c r="V157" s="26"/>
      <c r="W157" s="26"/>
      <c r="X157" s="25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6"/>
      <c r="AL157" s="26"/>
      <c r="AM157" s="26"/>
      <c r="AN157" s="26"/>
      <c r="AO157" s="26"/>
      <c r="AP157" s="26"/>
      <c r="AQ157" s="26"/>
      <c r="AR157" s="25"/>
      <c r="AS157" s="26"/>
      <c r="AT157" s="26"/>
      <c r="AU157" s="26"/>
      <c r="AV157" s="26"/>
      <c r="AW157" s="25"/>
      <c r="AX157" s="26"/>
      <c r="AY157" s="26"/>
      <c r="AZ157" s="26"/>
      <c r="BA157" s="26"/>
      <c r="BB157" s="26"/>
      <c r="BC157" s="26"/>
      <c r="BD157" s="27"/>
      <c r="BE157" s="27"/>
      <c r="BF157" s="27"/>
      <c r="BG157" s="27"/>
      <c r="BH157" s="27"/>
      <c r="BI157" s="27"/>
      <c r="BJ157" s="27"/>
      <c r="BK157" s="27"/>
      <c r="BL157" s="27"/>
      <c r="BM157" s="27"/>
      <c r="BN157" s="27"/>
      <c r="BO157" s="27"/>
      <c r="BP157" s="27"/>
      <c r="BQ157" s="27"/>
      <c r="BR157" s="27"/>
      <c r="BS157" s="27"/>
      <c r="BT157" s="27"/>
      <c r="BU157" s="27"/>
      <c r="BV157" s="27"/>
      <c r="BW157" s="27"/>
      <c r="BX157" s="27"/>
      <c r="BY157" s="27"/>
      <c r="BZ157" s="27"/>
      <c r="CA157" s="27"/>
      <c r="CB157" s="27"/>
      <c r="CC157" s="27"/>
      <c r="CD157" s="27"/>
      <c r="CE157" s="27"/>
      <c r="CF157" s="27"/>
      <c r="CG157" s="27"/>
      <c r="CH157" s="27"/>
      <c r="CI157" s="27"/>
      <c r="CJ157" s="27"/>
      <c r="CK157" s="27"/>
      <c r="CL157" s="27"/>
      <c r="CM157" s="27"/>
      <c r="CN157" s="27"/>
      <c r="CO157" s="27"/>
      <c r="CP157" s="27"/>
      <c r="CQ157" s="27"/>
      <c r="CR157" s="27"/>
      <c r="CS157" s="27"/>
      <c r="CT157" s="27"/>
      <c r="CU157" s="27"/>
      <c r="CV157" s="27"/>
      <c r="CW157" s="27"/>
      <c r="CX157" s="27"/>
      <c r="CY157" s="27"/>
      <c r="CZ157" s="27"/>
      <c r="DA157" s="27"/>
      <c r="DB157" s="27"/>
      <c r="DC157" s="27"/>
      <c r="DD157" s="27"/>
      <c r="DE157" s="27"/>
      <c r="DF157" s="27"/>
      <c r="DG157" s="27"/>
      <c r="DH157" s="27"/>
      <c r="DI157" s="27"/>
      <c r="DJ157" s="27"/>
      <c r="DK157" s="27"/>
      <c r="DL157" s="27"/>
      <c r="DM157" s="27"/>
      <c r="DN157" s="27"/>
      <c r="DO157" s="27"/>
      <c r="DP157" s="27"/>
      <c r="DQ157" s="27"/>
      <c r="DR157" s="27"/>
      <c r="DS157" s="27"/>
      <c r="DT157" s="27"/>
      <c r="DU157" s="27"/>
      <c r="DV157" s="27"/>
      <c r="DW157" s="27"/>
      <c r="DX157" s="27"/>
      <c r="DY157" s="27"/>
      <c r="DZ157" s="27"/>
      <c r="EA157" s="27"/>
      <c r="EB157" s="27"/>
      <c r="EC157" s="27"/>
      <c r="ED157" s="27"/>
      <c r="EE157" s="27"/>
      <c r="EF157" s="27"/>
      <c r="EG157" s="27"/>
      <c r="EH157" s="27"/>
      <c r="EI157" s="27"/>
      <c r="EJ157" s="27"/>
      <c r="EK157" s="27"/>
      <c r="EL157" s="27"/>
      <c r="EM157" s="27"/>
      <c r="EN157" s="27"/>
      <c r="EO157" s="27"/>
      <c r="EP157" s="27"/>
      <c r="EQ157" s="27"/>
      <c r="ER157" s="27"/>
      <c r="ES157" s="27"/>
      <c r="ET157" s="27"/>
      <c r="EU157" s="27"/>
      <c r="EV157" s="27"/>
      <c r="EW157" s="27"/>
      <c r="EX157" s="27"/>
      <c r="EY157" s="27"/>
      <c r="EZ157" s="27"/>
      <c r="FA157" s="27"/>
      <c r="FB157" s="27"/>
      <c r="FC157" s="27"/>
      <c r="FD157" s="27"/>
      <c r="FE157" s="27"/>
      <c r="FF157" s="27"/>
      <c r="FG157" s="27"/>
      <c r="FH157" s="27"/>
      <c r="FI157" s="27"/>
      <c r="FJ157" s="27"/>
      <c r="FK157" s="27"/>
      <c r="FL157" s="27"/>
      <c r="FM157" s="27"/>
      <c r="FN157" s="27"/>
      <c r="FO157" s="27"/>
      <c r="FP157" s="27"/>
      <c r="FQ157" s="27"/>
      <c r="FR157" s="27"/>
      <c r="FS157" s="27"/>
      <c r="FT157" s="27"/>
      <c r="FU157" s="27"/>
      <c r="FV157" s="27"/>
      <c r="FW157" s="27"/>
      <c r="FX157" s="27"/>
      <c r="FY157" s="27"/>
      <c r="FZ157" s="27"/>
      <c r="GA157" s="27"/>
      <c r="GB157" s="27"/>
      <c r="GC157" s="27"/>
      <c r="GD157" s="27"/>
      <c r="GE157" s="27"/>
      <c r="GF157" s="27"/>
      <c r="GG157" s="27"/>
      <c r="GH157" s="27"/>
      <c r="GI157" s="27"/>
      <c r="GJ157" s="27"/>
      <c r="GK157" s="27"/>
      <c r="GL157" s="27"/>
      <c r="GM157" s="27"/>
      <c r="GN157" s="27"/>
      <c r="GO157" s="27"/>
      <c r="GP157" s="27"/>
      <c r="GQ157" s="27"/>
      <c r="GR157" s="27"/>
      <c r="GS157" s="27"/>
      <c r="GT157" s="27"/>
      <c r="GU157" s="27"/>
      <c r="GV157" s="27"/>
      <c r="GW157" s="27"/>
      <c r="GX157" s="27"/>
      <c r="GY157" s="27"/>
      <c r="GZ157" s="27"/>
      <c r="HA157" s="27"/>
      <c r="HB157" s="27"/>
      <c r="HC157" s="27"/>
      <c r="HD157" s="27"/>
      <c r="HE157" s="27"/>
      <c r="HF157" s="27"/>
      <c r="HG157" s="27"/>
      <c r="HH157" s="27"/>
      <c r="HI157" s="27"/>
      <c r="HJ157" s="27"/>
      <c r="HK157" s="27"/>
      <c r="HL157" s="27"/>
      <c r="HM157" s="27"/>
      <c r="HN157" s="27"/>
      <c r="HO157" s="27"/>
      <c r="HP157" s="27"/>
      <c r="HQ157" s="27"/>
      <c r="HR157" s="27"/>
      <c r="HS157" s="27"/>
      <c r="HT157" s="27"/>
      <c r="HU157" s="27"/>
      <c r="HV157" s="27"/>
      <c r="HW157" s="27"/>
      <c r="HX157" s="27"/>
      <c r="HY157" s="27"/>
      <c r="HZ157" s="27"/>
      <c r="IA157" s="27"/>
      <c r="IB157" s="27"/>
      <c r="IC157" s="27"/>
      <c r="ID157" s="27"/>
      <c r="IE157" s="27"/>
      <c r="IF157" s="27"/>
      <c r="IG157" s="27"/>
      <c r="IH157" s="27"/>
      <c r="II157" s="27"/>
      <c r="IJ157" s="27"/>
      <c r="IK157" s="27"/>
      <c r="IL157" s="27"/>
      <c r="IM157" s="27"/>
      <c r="IN157" s="27"/>
      <c r="IO157" s="27"/>
      <c r="IP157" s="27"/>
      <c r="IQ157" s="27"/>
      <c r="IR157" s="27"/>
      <c r="IS157" s="27"/>
      <c r="IT157" s="27"/>
      <c r="IU157" s="27"/>
    </row>
    <row r="158" spans="1:255" s="22" customFormat="1">
      <c r="A158" s="27"/>
      <c r="B158" s="23"/>
      <c r="C158" s="24"/>
      <c r="F158" s="27"/>
      <c r="G158" s="348"/>
      <c r="H158" s="60" t="s">
        <v>427</v>
      </c>
      <c r="I158" s="61">
        <v>47.8</v>
      </c>
      <c r="J158" s="80" t="s">
        <v>205</v>
      </c>
      <c r="L158" s="23"/>
      <c r="M158" s="25"/>
      <c r="N158" s="26"/>
      <c r="O158" s="26"/>
      <c r="P158" s="26"/>
      <c r="Q158" s="26"/>
      <c r="R158" s="26"/>
      <c r="S158" s="25"/>
      <c r="T158" s="26"/>
      <c r="U158" s="26"/>
      <c r="V158" s="26"/>
      <c r="W158" s="26"/>
      <c r="X158" s="25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6"/>
      <c r="AL158" s="26"/>
      <c r="AM158" s="26"/>
      <c r="AN158" s="26"/>
      <c r="AO158" s="26"/>
      <c r="AP158" s="26"/>
      <c r="AQ158" s="26"/>
      <c r="AR158" s="25"/>
      <c r="AS158" s="26"/>
      <c r="AT158" s="26"/>
      <c r="AU158" s="26"/>
      <c r="AV158" s="26"/>
      <c r="AW158" s="25"/>
      <c r="AX158" s="26"/>
      <c r="AY158" s="26"/>
      <c r="AZ158" s="26"/>
      <c r="BA158" s="26"/>
      <c r="BB158" s="26"/>
      <c r="BC158" s="26"/>
      <c r="BD158" s="27"/>
      <c r="BE158" s="27"/>
      <c r="BF158" s="27"/>
      <c r="BG158" s="27"/>
      <c r="BH158" s="27"/>
      <c r="BI158" s="27"/>
      <c r="BJ158" s="27"/>
      <c r="BK158" s="27"/>
      <c r="BL158" s="27"/>
      <c r="BM158" s="27"/>
      <c r="BN158" s="27"/>
      <c r="BO158" s="27"/>
      <c r="BP158" s="27"/>
      <c r="BQ158" s="27"/>
      <c r="BR158" s="27"/>
      <c r="BS158" s="27"/>
      <c r="BT158" s="27"/>
      <c r="BU158" s="27"/>
      <c r="BV158" s="27"/>
      <c r="BW158" s="27"/>
      <c r="BX158" s="27"/>
      <c r="BY158" s="27"/>
      <c r="BZ158" s="27"/>
      <c r="CA158" s="27"/>
      <c r="CB158" s="27"/>
      <c r="CC158" s="27"/>
      <c r="CD158" s="27"/>
      <c r="CE158" s="27"/>
      <c r="CF158" s="27"/>
      <c r="CG158" s="27"/>
      <c r="CH158" s="27"/>
      <c r="CI158" s="27"/>
      <c r="CJ158" s="27"/>
      <c r="CK158" s="27"/>
      <c r="CL158" s="27"/>
      <c r="CM158" s="27"/>
      <c r="CN158" s="27"/>
      <c r="CO158" s="27"/>
      <c r="CP158" s="27"/>
      <c r="CQ158" s="27"/>
      <c r="CR158" s="27"/>
      <c r="CS158" s="27"/>
      <c r="CT158" s="27"/>
      <c r="CU158" s="27"/>
      <c r="CV158" s="27"/>
      <c r="CW158" s="27"/>
      <c r="CX158" s="27"/>
      <c r="CY158" s="27"/>
      <c r="CZ158" s="27"/>
      <c r="DA158" s="27"/>
      <c r="DB158" s="27"/>
      <c r="DC158" s="27"/>
      <c r="DD158" s="27"/>
      <c r="DE158" s="27"/>
      <c r="DF158" s="27"/>
      <c r="DG158" s="27"/>
      <c r="DH158" s="27"/>
      <c r="DI158" s="27"/>
      <c r="DJ158" s="27"/>
      <c r="DK158" s="27"/>
      <c r="DL158" s="27"/>
      <c r="DM158" s="27"/>
      <c r="DN158" s="27"/>
      <c r="DO158" s="27"/>
      <c r="DP158" s="27"/>
      <c r="DQ158" s="27"/>
      <c r="DR158" s="27"/>
      <c r="DS158" s="27"/>
      <c r="DT158" s="27"/>
      <c r="DU158" s="27"/>
      <c r="DV158" s="27"/>
      <c r="DW158" s="27"/>
      <c r="DX158" s="27"/>
      <c r="DY158" s="27"/>
      <c r="DZ158" s="27"/>
      <c r="EA158" s="27"/>
      <c r="EB158" s="27"/>
      <c r="EC158" s="27"/>
      <c r="ED158" s="27"/>
      <c r="EE158" s="27"/>
      <c r="EF158" s="27"/>
      <c r="EG158" s="27"/>
      <c r="EH158" s="27"/>
      <c r="EI158" s="27"/>
      <c r="EJ158" s="27"/>
      <c r="EK158" s="27"/>
      <c r="EL158" s="27"/>
      <c r="EM158" s="27"/>
      <c r="EN158" s="27"/>
      <c r="EO158" s="27"/>
      <c r="EP158" s="27"/>
      <c r="EQ158" s="27"/>
      <c r="ER158" s="27"/>
      <c r="ES158" s="27"/>
      <c r="ET158" s="27"/>
      <c r="EU158" s="27"/>
      <c r="EV158" s="27"/>
      <c r="EW158" s="27"/>
      <c r="EX158" s="27"/>
      <c r="EY158" s="27"/>
      <c r="EZ158" s="27"/>
      <c r="FA158" s="27"/>
      <c r="FB158" s="27"/>
      <c r="FC158" s="27"/>
      <c r="FD158" s="27"/>
      <c r="FE158" s="27"/>
      <c r="FF158" s="27"/>
      <c r="FG158" s="27"/>
      <c r="FH158" s="27"/>
      <c r="FI158" s="27"/>
      <c r="FJ158" s="27"/>
      <c r="FK158" s="27"/>
      <c r="FL158" s="27"/>
      <c r="FM158" s="27"/>
      <c r="FN158" s="27"/>
      <c r="FO158" s="27"/>
      <c r="FP158" s="27"/>
      <c r="FQ158" s="27"/>
      <c r="FR158" s="27"/>
      <c r="FS158" s="27"/>
      <c r="FT158" s="27"/>
      <c r="FU158" s="27"/>
      <c r="FV158" s="27"/>
      <c r="FW158" s="27"/>
      <c r="FX158" s="27"/>
      <c r="FY158" s="27"/>
      <c r="FZ158" s="27"/>
      <c r="GA158" s="27"/>
      <c r="GB158" s="27"/>
      <c r="GC158" s="27"/>
      <c r="GD158" s="27"/>
      <c r="GE158" s="27"/>
      <c r="GF158" s="27"/>
      <c r="GG158" s="27"/>
      <c r="GH158" s="27"/>
      <c r="GI158" s="27"/>
      <c r="GJ158" s="27"/>
      <c r="GK158" s="27"/>
      <c r="GL158" s="27"/>
      <c r="GM158" s="27"/>
      <c r="GN158" s="27"/>
      <c r="GO158" s="27"/>
      <c r="GP158" s="27"/>
      <c r="GQ158" s="27"/>
      <c r="GR158" s="27"/>
      <c r="GS158" s="27"/>
      <c r="GT158" s="27"/>
      <c r="GU158" s="27"/>
      <c r="GV158" s="27"/>
      <c r="GW158" s="27"/>
      <c r="GX158" s="27"/>
      <c r="GY158" s="27"/>
      <c r="GZ158" s="27"/>
      <c r="HA158" s="27"/>
      <c r="HB158" s="27"/>
      <c r="HC158" s="27"/>
      <c r="HD158" s="27"/>
      <c r="HE158" s="27"/>
      <c r="HF158" s="27"/>
      <c r="HG158" s="27"/>
      <c r="HH158" s="27"/>
      <c r="HI158" s="27"/>
      <c r="HJ158" s="27"/>
      <c r="HK158" s="27"/>
      <c r="HL158" s="27"/>
      <c r="HM158" s="27"/>
      <c r="HN158" s="27"/>
      <c r="HO158" s="27"/>
      <c r="HP158" s="27"/>
      <c r="HQ158" s="27"/>
      <c r="HR158" s="27"/>
      <c r="HS158" s="27"/>
      <c r="HT158" s="27"/>
      <c r="HU158" s="27"/>
      <c r="HV158" s="27"/>
      <c r="HW158" s="27"/>
      <c r="HX158" s="27"/>
      <c r="HY158" s="27"/>
      <c r="HZ158" s="27"/>
      <c r="IA158" s="27"/>
      <c r="IB158" s="27"/>
      <c r="IC158" s="27"/>
      <c r="ID158" s="27"/>
      <c r="IE158" s="27"/>
      <c r="IF158" s="27"/>
      <c r="IG158" s="27"/>
      <c r="IH158" s="27"/>
      <c r="II158" s="27"/>
      <c r="IJ158" s="27"/>
      <c r="IK158" s="27"/>
      <c r="IL158" s="27"/>
      <c r="IM158" s="27"/>
      <c r="IN158" s="27"/>
      <c r="IO158" s="27"/>
      <c r="IP158" s="27"/>
      <c r="IQ158" s="27"/>
      <c r="IR158" s="27"/>
      <c r="IS158" s="27"/>
      <c r="IT158" s="27"/>
      <c r="IU158" s="27"/>
    </row>
    <row r="159" spans="1:255" s="22" customFormat="1" ht="28.5">
      <c r="A159" s="27"/>
      <c r="B159" s="23"/>
      <c r="C159" s="24"/>
      <c r="F159" s="27"/>
      <c r="G159" s="62" t="s">
        <v>206</v>
      </c>
      <c r="H159" s="60" t="s">
        <v>207</v>
      </c>
      <c r="I159" s="61">
        <v>1.2152000000000001</v>
      </c>
      <c r="J159" s="80" t="s">
        <v>208</v>
      </c>
      <c r="L159" s="23"/>
      <c r="M159" s="25"/>
      <c r="N159" s="26"/>
      <c r="O159" s="26"/>
      <c r="P159" s="26"/>
      <c r="Q159" s="26"/>
      <c r="R159" s="26"/>
      <c r="S159" s="25"/>
      <c r="T159" s="26"/>
      <c r="U159" s="26"/>
      <c r="V159" s="26"/>
      <c r="W159" s="26"/>
      <c r="X159" s="25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6"/>
      <c r="AL159" s="26"/>
      <c r="AM159" s="26"/>
      <c r="AN159" s="26"/>
      <c r="AO159" s="26"/>
      <c r="AP159" s="26"/>
      <c r="AQ159" s="26"/>
      <c r="AR159" s="25"/>
      <c r="AS159" s="26"/>
      <c r="AT159" s="26"/>
      <c r="AU159" s="26"/>
      <c r="AV159" s="26"/>
      <c r="AW159" s="25"/>
      <c r="AX159" s="26"/>
      <c r="AY159" s="26"/>
      <c r="AZ159" s="26"/>
      <c r="BA159" s="26"/>
      <c r="BB159" s="26"/>
      <c r="BC159" s="26"/>
      <c r="BD159" s="27"/>
      <c r="BE159" s="27"/>
      <c r="BF159" s="27"/>
      <c r="BG159" s="27"/>
      <c r="BH159" s="27"/>
      <c r="BI159" s="27"/>
      <c r="BJ159" s="27"/>
      <c r="BK159" s="27"/>
      <c r="BL159" s="27"/>
      <c r="BM159" s="27"/>
      <c r="BN159" s="27"/>
      <c r="BO159" s="27"/>
      <c r="BP159" s="27"/>
      <c r="BQ159" s="27"/>
      <c r="BR159" s="27"/>
      <c r="BS159" s="27"/>
      <c r="BT159" s="27"/>
      <c r="BU159" s="27"/>
      <c r="BV159" s="27"/>
      <c r="BW159" s="27"/>
      <c r="BX159" s="27"/>
      <c r="BY159" s="27"/>
      <c r="BZ159" s="27"/>
      <c r="CA159" s="27"/>
      <c r="CB159" s="27"/>
      <c r="CC159" s="27"/>
      <c r="CD159" s="27"/>
      <c r="CE159" s="27"/>
      <c r="CF159" s="27"/>
      <c r="CG159" s="27"/>
      <c r="CH159" s="27"/>
      <c r="CI159" s="27"/>
      <c r="CJ159" s="27"/>
      <c r="CK159" s="27"/>
      <c r="CL159" s="27"/>
      <c r="CM159" s="27"/>
      <c r="CN159" s="27"/>
      <c r="CO159" s="27"/>
      <c r="CP159" s="27"/>
      <c r="CQ159" s="27"/>
      <c r="CR159" s="27"/>
      <c r="CS159" s="27"/>
      <c r="CT159" s="27"/>
      <c r="CU159" s="27"/>
      <c r="CV159" s="27"/>
      <c r="CW159" s="27"/>
      <c r="CX159" s="27"/>
      <c r="CY159" s="27"/>
      <c r="CZ159" s="27"/>
      <c r="DA159" s="27"/>
      <c r="DB159" s="27"/>
      <c r="DC159" s="27"/>
      <c r="DD159" s="27"/>
      <c r="DE159" s="27"/>
      <c r="DF159" s="27"/>
      <c r="DG159" s="27"/>
      <c r="DH159" s="27"/>
      <c r="DI159" s="27"/>
      <c r="DJ159" s="27"/>
      <c r="DK159" s="27"/>
      <c r="DL159" s="27"/>
      <c r="DM159" s="27"/>
      <c r="DN159" s="27"/>
      <c r="DO159" s="27"/>
      <c r="DP159" s="27"/>
      <c r="DQ159" s="27"/>
      <c r="DR159" s="27"/>
      <c r="DS159" s="27"/>
      <c r="DT159" s="27"/>
      <c r="DU159" s="27"/>
      <c r="DV159" s="27"/>
      <c r="DW159" s="27"/>
      <c r="DX159" s="27"/>
      <c r="DY159" s="27"/>
      <c r="DZ159" s="27"/>
      <c r="EA159" s="27"/>
      <c r="EB159" s="27"/>
      <c r="EC159" s="27"/>
      <c r="ED159" s="27"/>
      <c r="EE159" s="27"/>
      <c r="EF159" s="27"/>
      <c r="EG159" s="27"/>
      <c r="EH159" s="27"/>
      <c r="EI159" s="27"/>
      <c r="EJ159" s="27"/>
      <c r="EK159" s="27"/>
      <c r="EL159" s="27"/>
      <c r="EM159" s="27"/>
      <c r="EN159" s="27"/>
      <c r="EO159" s="27"/>
      <c r="EP159" s="27"/>
      <c r="EQ159" s="27"/>
      <c r="ER159" s="27"/>
      <c r="ES159" s="27"/>
      <c r="ET159" s="27"/>
      <c r="EU159" s="27"/>
      <c r="EV159" s="27"/>
      <c r="EW159" s="27"/>
      <c r="EX159" s="27"/>
      <c r="EY159" s="27"/>
      <c r="EZ159" s="27"/>
      <c r="FA159" s="27"/>
      <c r="FB159" s="27"/>
      <c r="FC159" s="27"/>
      <c r="FD159" s="27"/>
      <c r="FE159" s="27"/>
      <c r="FF159" s="27"/>
      <c r="FG159" s="27"/>
      <c r="FH159" s="27"/>
      <c r="FI159" s="27"/>
      <c r="FJ159" s="27"/>
      <c r="FK159" s="27"/>
      <c r="FL159" s="27"/>
      <c r="FM159" s="27"/>
      <c r="FN159" s="27"/>
      <c r="FO159" s="27"/>
      <c r="FP159" s="27"/>
      <c r="FQ159" s="27"/>
      <c r="FR159" s="27"/>
      <c r="FS159" s="27"/>
      <c r="FT159" s="27"/>
      <c r="FU159" s="27"/>
      <c r="FV159" s="27"/>
      <c r="FW159" s="27"/>
      <c r="FX159" s="27"/>
      <c r="FY159" s="27"/>
      <c r="FZ159" s="27"/>
      <c r="GA159" s="27"/>
      <c r="GB159" s="27"/>
      <c r="GC159" s="27"/>
      <c r="GD159" s="27"/>
      <c r="GE159" s="27"/>
      <c r="GF159" s="27"/>
      <c r="GG159" s="27"/>
      <c r="GH159" s="27"/>
      <c r="GI159" s="27"/>
      <c r="GJ159" s="27"/>
      <c r="GK159" s="27"/>
      <c r="GL159" s="27"/>
      <c r="GM159" s="27"/>
      <c r="GN159" s="27"/>
      <c r="GO159" s="27"/>
      <c r="GP159" s="27"/>
      <c r="GQ159" s="27"/>
      <c r="GR159" s="27"/>
      <c r="GS159" s="27"/>
      <c r="GT159" s="27"/>
      <c r="GU159" s="27"/>
      <c r="GV159" s="27"/>
      <c r="GW159" s="27"/>
      <c r="GX159" s="27"/>
      <c r="GY159" s="27"/>
      <c r="GZ159" s="27"/>
      <c r="HA159" s="27"/>
      <c r="HB159" s="27"/>
      <c r="HC159" s="27"/>
      <c r="HD159" s="27"/>
      <c r="HE159" s="27"/>
      <c r="HF159" s="27"/>
      <c r="HG159" s="27"/>
      <c r="HH159" s="27"/>
      <c r="HI159" s="27"/>
      <c r="HJ159" s="27"/>
      <c r="HK159" s="27"/>
      <c r="HL159" s="27"/>
      <c r="HM159" s="27"/>
      <c r="HN159" s="27"/>
      <c r="HO159" s="27"/>
      <c r="HP159" s="27"/>
      <c r="HQ159" s="27"/>
      <c r="HR159" s="27"/>
      <c r="HS159" s="27"/>
      <c r="HT159" s="27"/>
      <c r="HU159" s="27"/>
      <c r="HV159" s="27"/>
      <c r="HW159" s="27"/>
      <c r="HX159" s="27"/>
      <c r="HY159" s="27"/>
      <c r="HZ159" s="27"/>
      <c r="IA159" s="27"/>
      <c r="IB159" s="27"/>
      <c r="IC159" s="27"/>
      <c r="ID159" s="27"/>
      <c r="IE159" s="27"/>
      <c r="IF159" s="27"/>
      <c r="IG159" s="27"/>
      <c r="IH159" s="27"/>
      <c r="II159" s="27"/>
      <c r="IJ159" s="27"/>
      <c r="IK159" s="27"/>
      <c r="IL159" s="27"/>
      <c r="IM159" s="27"/>
      <c r="IN159" s="27"/>
      <c r="IO159" s="27"/>
      <c r="IP159" s="27"/>
      <c r="IQ159" s="27"/>
      <c r="IR159" s="27"/>
      <c r="IS159" s="27"/>
      <c r="IT159" s="27"/>
      <c r="IU159" s="27"/>
    </row>
    <row r="160" spans="1:255" s="22" customFormat="1">
      <c r="A160" s="27"/>
      <c r="B160" s="23"/>
      <c r="C160" s="24"/>
      <c r="F160" s="27"/>
      <c r="H160" s="25"/>
      <c r="L160" s="23"/>
      <c r="M160" s="25"/>
      <c r="N160" s="26"/>
      <c r="O160" s="26"/>
      <c r="P160" s="26"/>
      <c r="Q160" s="26"/>
      <c r="R160" s="26"/>
      <c r="S160" s="25"/>
      <c r="T160" s="26"/>
      <c r="U160" s="26"/>
      <c r="V160" s="26"/>
      <c r="W160" s="26"/>
      <c r="X160" s="25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6"/>
      <c r="AL160" s="26"/>
      <c r="AM160" s="26"/>
      <c r="AN160" s="26"/>
      <c r="AO160" s="26"/>
      <c r="AP160" s="26"/>
      <c r="AQ160" s="26"/>
      <c r="AR160" s="25"/>
      <c r="AS160" s="26"/>
      <c r="AT160" s="26"/>
      <c r="AU160" s="26"/>
      <c r="AV160" s="26"/>
      <c r="AW160" s="25"/>
      <c r="AX160" s="26"/>
      <c r="AY160" s="26"/>
      <c r="AZ160" s="26"/>
      <c r="BA160" s="26"/>
      <c r="BB160" s="26"/>
      <c r="BC160" s="26"/>
      <c r="BD160" s="27"/>
      <c r="BE160" s="27"/>
      <c r="BF160" s="27"/>
      <c r="BG160" s="27"/>
      <c r="BH160" s="27"/>
      <c r="BI160" s="27"/>
      <c r="BJ160" s="27"/>
      <c r="BK160" s="27"/>
      <c r="BL160" s="27"/>
      <c r="BM160" s="27"/>
      <c r="BN160" s="27"/>
      <c r="BO160" s="27"/>
      <c r="BP160" s="27"/>
      <c r="BQ160" s="27"/>
      <c r="BR160" s="27"/>
      <c r="BS160" s="27"/>
      <c r="BT160" s="27"/>
      <c r="BU160" s="27"/>
      <c r="BV160" s="27"/>
      <c r="BW160" s="27"/>
      <c r="BX160" s="27"/>
      <c r="BY160" s="27"/>
      <c r="BZ160" s="27"/>
      <c r="CA160" s="27"/>
      <c r="CB160" s="27"/>
      <c r="CC160" s="27"/>
      <c r="CD160" s="27"/>
      <c r="CE160" s="27"/>
      <c r="CF160" s="27"/>
      <c r="CG160" s="27"/>
      <c r="CH160" s="27"/>
      <c r="CI160" s="27"/>
      <c r="CJ160" s="27"/>
      <c r="CK160" s="27"/>
      <c r="CL160" s="27"/>
      <c r="CM160" s="27"/>
      <c r="CN160" s="27"/>
      <c r="CO160" s="27"/>
      <c r="CP160" s="27"/>
      <c r="CQ160" s="27"/>
      <c r="CR160" s="27"/>
      <c r="CS160" s="27"/>
      <c r="CT160" s="27"/>
      <c r="CU160" s="27"/>
      <c r="CV160" s="27"/>
      <c r="CW160" s="27"/>
      <c r="CX160" s="27"/>
      <c r="CY160" s="27"/>
      <c r="CZ160" s="27"/>
      <c r="DA160" s="27"/>
      <c r="DB160" s="27"/>
      <c r="DC160" s="27"/>
      <c r="DD160" s="27"/>
      <c r="DE160" s="27"/>
      <c r="DF160" s="27"/>
      <c r="DG160" s="27"/>
      <c r="DH160" s="27"/>
      <c r="DI160" s="27"/>
      <c r="DJ160" s="27"/>
      <c r="DK160" s="27"/>
      <c r="DL160" s="27"/>
      <c r="DM160" s="27"/>
      <c r="DN160" s="27"/>
      <c r="DO160" s="27"/>
      <c r="DP160" s="27"/>
      <c r="DQ160" s="27"/>
      <c r="DR160" s="27"/>
      <c r="DS160" s="27"/>
      <c r="DT160" s="27"/>
      <c r="DU160" s="27"/>
      <c r="DV160" s="27"/>
      <c r="DW160" s="27"/>
      <c r="DX160" s="27"/>
      <c r="DY160" s="27"/>
      <c r="DZ160" s="27"/>
      <c r="EA160" s="27"/>
      <c r="EB160" s="27"/>
      <c r="EC160" s="27"/>
      <c r="ED160" s="27"/>
      <c r="EE160" s="27"/>
      <c r="EF160" s="27"/>
      <c r="EG160" s="27"/>
      <c r="EH160" s="27"/>
      <c r="EI160" s="27"/>
      <c r="EJ160" s="27"/>
      <c r="EK160" s="27"/>
      <c r="EL160" s="27"/>
      <c r="EM160" s="27"/>
      <c r="EN160" s="27"/>
      <c r="EO160" s="27"/>
      <c r="EP160" s="27"/>
      <c r="EQ160" s="27"/>
      <c r="ER160" s="27"/>
      <c r="ES160" s="27"/>
      <c r="ET160" s="27"/>
      <c r="EU160" s="27"/>
      <c r="EV160" s="27"/>
      <c r="EW160" s="27"/>
      <c r="EX160" s="27"/>
      <c r="EY160" s="27"/>
      <c r="EZ160" s="27"/>
      <c r="FA160" s="27"/>
      <c r="FB160" s="27"/>
      <c r="FC160" s="27"/>
      <c r="FD160" s="27"/>
      <c r="FE160" s="27"/>
      <c r="FF160" s="27"/>
      <c r="FG160" s="27"/>
      <c r="FH160" s="27"/>
      <c r="FI160" s="27"/>
      <c r="FJ160" s="27"/>
      <c r="FK160" s="27"/>
      <c r="FL160" s="27"/>
      <c r="FM160" s="27"/>
      <c r="FN160" s="27"/>
      <c r="FO160" s="27"/>
      <c r="FP160" s="27"/>
      <c r="FQ160" s="27"/>
      <c r="FR160" s="27"/>
      <c r="FS160" s="27"/>
      <c r="FT160" s="27"/>
      <c r="FU160" s="27"/>
      <c r="FV160" s="27"/>
      <c r="FW160" s="27"/>
      <c r="FX160" s="27"/>
      <c r="FY160" s="27"/>
      <c r="FZ160" s="27"/>
      <c r="GA160" s="27"/>
      <c r="GB160" s="27"/>
      <c r="GC160" s="27"/>
      <c r="GD160" s="27"/>
      <c r="GE160" s="27"/>
      <c r="GF160" s="27"/>
      <c r="GG160" s="27"/>
      <c r="GH160" s="27"/>
      <c r="GI160" s="27"/>
      <c r="GJ160" s="27"/>
      <c r="GK160" s="27"/>
      <c r="GL160" s="27"/>
      <c r="GM160" s="27"/>
      <c r="GN160" s="27"/>
      <c r="GO160" s="27"/>
      <c r="GP160" s="27"/>
      <c r="GQ160" s="27"/>
      <c r="GR160" s="27"/>
      <c r="GS160" s="27"/>
      <c r="GT160" s="27"/>
      <c r="GU160" s="27"/>
      <c r="GV160" s="27"/>
      <c r="GW160" s="27"/>
      <c r="GX160" s="27"/>
      <c r="GY160" s="27"/>
      <c r="GZ160" s="27"/>
      <c r="HA160" s="27"/>
      <c r="HB160" s="27"/>
      <c r="HC160" s="27"/>
      <c r="HD160" s="27"/>
      <c r="HE160" s="27"/>
      <c r="HF160" s="27"/>
      <c r="HG160" s="27"/>
      <c r="HH160" s="27"/>
      <c r="HI160" s="27"/>
      <c r="HJ160" s="27"/>
      <c r="HK160" s="27"/>
      <c r="HL160" s="27"/>
      <c r="HM160" s="27"/>
      <c r="HN160" s="27"/>
      <c r="HO160" s="27"/>
      <c r="HP160" s="27"/>
      <c r="HQ160" s="27"/>
      <c r="HR160" s="27"/>
      <c r="HS160" s="27"/>
      <c r="HT160" s="27"/>
      <c r="HU160" s="27"/>
      <c r="HV160" s="27"/>
      <c r="HW160" s="27"/>
      <c r="HX160" s="27"/>
      <c r="HY160" s="27"/>
      <c r="HZ160" s="27"/>
      <c r="IA160" s="27"/>
      <c r="IB160" s="27"/>
      <c r="IC160" s="27"/>
      <c r="ID160" s="27"/>
      <c r="IE160" s="27"/>
      <c r="IF160" s="27"/>
      <c r="IG160" s="27"/>
      <c r="IH160" s="27"/>
      <c r="II160" s="27"/>
      <c r="IJ160" s="27"/>
      <c r="IK160" s="27"/>
      <c r="IL160" s="27"/>
      <c r="IM160" s="27"/>
      <c r="IN160" s="27"/>
      <c r="IO160" s="27"/>
      <c r="IP160" s="27"/>
      <c r="IQ160" s="27"/>
      <c r="IR160" s="27"/>
      <c r="IS160" s="27"/>
      <c r="IT160" s="27"/>
      <c r="IU160" s="27"/>
    </row>
    <row r="161" spans="1:255" s="22" customFormat="1">
      <c r="A161" s="27"/>
      <c r="B161" s="23"/>
      <c r="C161" s="24"/>
      <c r="F161" s="27"/>
      <c r="G161" s="26"/>
      <c r="H161" s="25"/>
      <c r="L161" s="23"/>
      <c r="M161" s="25"/>
      <c r="N161" s="26"/>
      <c r="O161" s="26"/>
      <c r="P161" s="26"/>
      <c r="Q161" s="26"/>
      <c r="R161" s="26"/>
      <c r="S161" s="25"/>
      <c r="T161" s="26"/>
      <c r="U161" s="26"/>
      <c r="V161" s="26"/>
      <c r="W161" s="26"/>
      <c r="X161" s="25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6"/>
      <c r="AL161" s="26"/>
      <c r="AM161" s="26"/>
      <c r="AN161" s="26"/>
      <c r="AO161" s="26"/>
      <c r="AP161" s="26"/>
      <c r="AQ161" s="26"/>
      <c r="AR161" s="25"/>
      <c r="AS161" s="26"/>
      <c r="AT161" s="26"/>
      <c r="AU161" s="26"/>
      <c r="AV161" s="26"/>
      <c r="AW161" s="25"/>
      <c r="AX161" s="26"/>
      <c r="AY161" s="26"/>
      <c r="AZ161" s="26"/>
      <c r="BA161" s="26"/>
      <c r="BB161" s="26"/>
      <c r="BC161" s="26"/>
      <c r="BD161" s="27"/>
      <c r="BE161" s="27"/>
      <c r="BF161" s="27"/>
      <c r="BG161" s="27"/>
      <c r="BH161" s="27"/>
      <c r="BI161" s="27"/>
      <c r="BJ161" s="27"/>
      <c r="BK161" s="27"/>
      <c r="BL161" s="27"/>
      <c r="BM161" s="27"/>
      <c r="BN161" s="27"/>
      <c r="BO161" s="27"/>
      <c r="BP161" s="27"/>
      <c r="BQ161" s="27"/>
      <c r="BR161" s="27"/>
      <c r="BS161" s="27"/>
      <c r="BT161" s="27"/>
      <c r="BU161" s="27"/>
      <c r="BV161" s="27"/>
      <c r="BW161" s="27"/>
      <c r="BX161" s="27"/>
      <c r="BY161" s="27"/>
      <c r="BZ161" s="27"/>
      <c r="CA161" s="27"/>
      <c r="CB161" s="27"/>
      <c r="CC161" s="27"/>
      <c r="CD161" s="27"/>
      <c r="CE161" s="27"/>
      <c r="CF161" s="27"/>
      <c r="CG161" s="27"/>
      <c r="CH161" s="27"/>
      <c r="CI161" s="27"/>
      <c r="CJ161" s="27"/>
      <c r="CK161" s="27"/>
      <c r="CL161" s="27"/>
      <c r="CM161" s="27"/>
      <c r="CN161" s="27"/>
      <c r="CO161" s="27"/>
      <c r="CP161" s="27"/>
      <c r="CQ161" s="27"/>
      <c r="CR161" s="27"/>
      <c r="CS161" s="27"/>
      <c r="CT161" s="27"/>
      <c r="CU161" s="27"/>
      <c r="CV161" s="27"/>
      <c r="CW161" s="27"/>
      <c r="CX161" s="27"/>
      <c r="CY161" s="27"/>
      <c r="CZ161" s="27"/>
      <c r="DA161" s="27"/>
      <c r="DB161" s="27"/>
      <c r="DC161" s="27"/>
      <c r="DD161" s="27"/>
      <c r="DE161" s="27"/>
      <c r="DF161" s="27"/>
      <c r="DG161" s="27"/>
      <c r="DH161" s="27"/>
      <c r="DI161" s="27"/>
      <c r="DJ161" s="27"/>
      <c r="DK161" s="27"/>
      <c r="DL161" s="27"/>
      <c r="DM161" s="27"/>
      <c r="DN161" s="27"/>
      <c r="DO161" s="27"/>
      <c r="DP161" s="27"/>
      <c r="DQ161" s="27"/>
      <c r="DR161" s="27"/>
      <c r="DS161" s="27"/>
      <c r="DT161" s="27"/>
      <c r="DU161" s="27"/>
      <c r="DV161" s="27"/>
      <c r="DW161" s="27"/>
      <c r="DX161" s="27"/>
      <c r="DY161" s="27"/>
      <c r="DZ161" s="27"/>
      <c r="EA161" s="27"/>
      <c r="EB161" s="27"/>
      <c r="EC161" s="27"/>
      <c r="ED161" s="27"/>
      <c r="EE161" s="27"/>
      <c r="EF161" s="27"/>
      <c r="EG161" s="27"/>
      <c r="EH161" s="27"/>
      <c r="EI161" s="27"/>
      <c r="EJ161" s="27"/>
      <c r="EK161" s="27"/>
      <c r="EL161" s="27"/>
      <c r="EM161" s="27"/>
      <c r="EN161" s="27"/>
      <c r="EO161" s="27"/>
      <c r="EP161" s="27"/>
      <c r="EQ161" s="27"/>
      <c r="ER161" s="27"/>
      <c r="ES161" s="27"/>
      <c r="ET161" s="27"/>
      <c r="EU161" s="27"/>
      <c r="EV161" s="27"/>
      <c r="EW161" s="27"/>
      <c r="EX161" s="27"/>
      <c r="EY161" s="27"/>
      <c r="EZ161" s="27"/>
      <c r="FA161" s="27"/>
      <c r="FB161" s="27"/>
      <c r="FC161" s="27"/>
      <c r="FD161" s="27"/>
      <c r="FE161" s="27"/>
      <c r="FF161" s="27"/>
      <c r="FG161" s="27"/>
      <c r="FH161" s="27"/>
      <c r="FI161" s="27"/>
      <c r="FJ161" s="27"/>
      <c r="FK161" s="27"/>
      <c r="FL161" s="27"/>
      <c r="FM161" s="27"/>
      <c r="FN161" s="27"/>
      <c r="FO161" s="27"/>
      <c r="FP161" s="27"/>
      <c r="FQ161" s="27"/>
      <c r="FR161" s="27"/>
      <c r="FS161" s="27"/>
      <c r="FT161" s="27"/>
      <c r="FU161" s="27"/>
      <c r="FV161" s="27"/>
      <c r="FW161" s="27"/>
      <c r="FX161" s="27"/>
      <c r="FY161" s="27"/>
      <c r="FZ161" s="27"/>
      <c r="GA161" s="27"/>
      <c r="GB161" s="27"/>
      <c r="GC161" s="27"/>
      <c r="GD161" s="27"/>
      <c r="GE161" s="27"/>
      <c r="GF161" s="27"/>
      <c r="GG161" s="27"/>
      <c r="GH161" s="27"/>
      <c r="GI161" s="27"/>
      <c r="GJ161" s="27"/>
      <c r="GK161" s="27"/>
      <c r="GL161" s="27"/>
      <c r="GM161" s="27"/>
      <c r="GN161" s="27"/>
      <c r="GO161" s="27"/>
      <c r="GP161" s="27"/>
      <c r="GQ161" s="27"/>
      <c r="GR161" s="27"/>
      <c r="GS161" s="27"/>
      <c r="GT161" s="27"/>
      <c r="GU161" s="27"/>
      <c r="GV161" s="27"/>
      <c r="GW161" s="27"/>
      <c r="GX161" s="27"/>
      <c r="GY161" s="27"/>
      <c r="GZ161" s="27"/>
      <c r="HA161" s="27"/>
      <c r="HB161" s="27"/>
      <c r="HC161" s="27"/>
      <c r="HD161" s="27"/>
      <c r="HE161" s="27"/>
      <c r="HF161" s="27"/>
      <c r="HG161" s="27"/>
      <c r="HH161" s="27"/>
      <c r="HI161" s="27"/>
      <c r="HJ161" s="27"/>
      <c r="HK161" s="27"/>
      <c r="HL161" s="27"/>
      <c r="HM161" s="27"/>
      <c r="HN161" s="27"/>
      <c r="HO161" s="27"/>
      <c r="HP161" s="27"/>
      <c r="HQ161" s="27"/>
      <c r="HR161" s="27"/>
      <c r="HS161" s="27"/>
      <c r="HT161" s="27"/>
      <c r="HU161" s="27"/>
      <c r="HV161" s="27"/>
      <c r="HW161" s="27"/>
      <c r="HX161" s="27"/>
      <c r="HY161" s="27"/>
      <c r="HZ161" s="27"/>
      <c r="IA161" s="27"/>
      <c r="IB161" s="27"/>
      <c r="IC161" s="27"/>
      <c r="ID161" s="27"/>
      <c r="IE161" s="27"/>
      <c r="IF161" s="27"/>
      <c r="IG161" s="27"/>
      <c r="IH161" s="27"/>
      <c r="II161" s="27"/>
      <c r="IJ161" s="27"/>
      <c r="IK161" s="27"/>
      <c r="IL161" s="27"/>
      <c r="IM161" s="27"/>
      <c r="IN161" s="27"/>
      <c r="IO161" s="27"/>
      <c r="IP161" s="27"/>
      <c r="IQ161" s="27"/>
      <c r="IR161" s="27"/>
      <c r="IS161" s="27"/>
      <c r="IT161" s="27"/>
      <c r="IU161" s="27"/>
    </row>
    <row r="162" spans="1:255" s="22" customFormat="1">
      <c r="A162" s="27"/>
      <c r="B162" s="23"/>
      <c r="C162" s="24"/>
      <c r="D162" s="23"/>
      <c r="E162" s="23"/>
      <c r="F162" s="27"/>
      <c r="G162" s="26"/>
      <c r="H162" s="25"/>
      <c r="L162" s="23"/>
      <c r="M162" s="25"/>
      <c r="N162" s="26"/>
      <c r="O162" s="26"/>
      <c r="P162" s="26"/>
      <c r="Q162" s="26"/>
      <c r="R162" s="26"/>
      <c r="S162" s="25"/>
      <c r="T162" s="26"/>
      <c r="U162" s="26"/>
      <c r="V162" s="26"/>
      <c r="W162" s="26"/>
      <c r="X162" s="25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  <c r="AK162" s="26"/>
      <c r="AL162" s="26"/>
      <c r="AM162" s="26"/>
      <c r="AN162" s="26"/>
      <c r="AO162" s="26"/>
      <c r="AP162" s="26"/>
      <c r="AQ162" s="26"/>
      <c r="AR162" s="25"/>
      <c r="AS162" s="26"/>
      <c r="AT162" s="26"/>
      <c r="AU162" s="26"/>
      <c r="AV162" s="26"/>
      <c r="AW162" s="25"/>
      <c r="AX162" s="26"/>
      <c r="AY162" s="26"/>
      <c r="AZ162" s="26"/>
      <c r="BA162" s="26"/>
      <c r="BB162" s="26"/>
      <c r="BC162" s="26"/>
      <c r="BD162" s="27"/>
      <c r="BE162" s="27"/>
      <c r="BF162" s="27"/>
      <c r="BG162" s="27"/>
      <c r="BH162" s="27"/>
      <c r="BI162" s="27"/>
      <c r="BJ162" s="27"/>
      <c r="BK162" s="27"/>
      <c r="BL162" s="27"/>
      <c r="BM162" s="27"/>
      <c r="BN162" s="27"/>
      <c r="BO162" s="27"/>
      <c r="BP162" s="27"/>
      <c r="BQ162" s="27"/>
      <c r="BR162" s="27"/>
      <c r="BS162" s="27"/>
      <c r="BT162" s="27"/>
      <c r="BU162" s="27"/>
      <c r="BV162" s="27"/>
      <c r="BW162" s="27"/>
      <c r="BX162" s="27"/>
      <c r="BY162" s="27"/>
      <c r="BZ162" s="27"/>
      <c r="CA162" s="27"/>
      <c r="CB162" s="27"/>
      <c r="CC162" s="27"/>
      <c r="CD162" s="27"/>
      <c r="CE162" s="27"/>
      <c r="CF162" s="27"/>
      <c r="CG162" s="27"/>
      <c r="CH162" s="27"/>
      <c r="CI162" s="27"/>
      <c r="CJ162" s="27"/>
      <c r="CK162" s="27"/>
      <c r="CL162" s="27"/>
      <c r="CM162" s="27"/>
      <c r="CN162" s="27"/>
      <c r="CO162" s="27"/>
      <c r="CP162" s="27"/>
      <c r="CQ162" s="27"/>
      <c r="CR162" s="27"/>
      <c r="CS162" s="27"/>
      <c r="CT162" s="27"/>
      <c r="CU162" s="27"/>
      <c r="CV162" s="27"/>
      <c r="CW162" s="27"/>
      <c r="CX162" s="27"/>
      <c r="CY162" s="27"/>
      <c r="CZ162" s="27"/>
      <c r="DA162" s="27"/>
      <c r="DB162" s="27"/>
      <c r="DC162" s="27"/>
      <c r="DD162" s="27"/>
      <c r="DE162" s="27"/>
      <c r="DF162" s="27"/>
      <c r="DG162" s="27"/>
      <c r="DH162" s="27"/>
      <c r="DI162" s="27"/>
      <c r="DJ162" s="27"/>
      <c r="DK162" s="27"/>
      <c r="DL162" s="27"/>
      <c r="DM162" s="27"/>
      <c r="DN162" s="27"/>
      <c r="DO162" s="27"/>
      <c r="DP162" s="27"/>
      <c r="DQ162" s="27"/>
      <c r="DR162" s="27"/>
      <c r="DS162" s="27"/>
      <c r="DT162" s="27"/>
      <c r="DU162" s="27"/>
      <c r="DV162" s="27"/>
      <c r="DW162" s="27"/>
      <c r="DX162" s="27"/>
      <c r="DY162" s="27"/>
      <c r="DZ162" s="27"/>
      <c r="EA162" s="27"/>
      <c r="EB162" s="27"/>
      <c r="EC162" s="27"/>
      <c r="ED162" s="27"/>
      <c r="EE162" s="27"/>
      <c r="EF162" s="27"/>
      <c r="EG162" s="27"/>
      <c r="EH162" s="27"/>
      <c r="EI162" s="27"/>
      <c r="EJ162" s="27"/>
      <c r="EK162" s="27"/>
      <c r="EL162" s="27"/>
      <c r="EM162" s="27"/>
      <c r="EN162" s="27"/>
      <c r="EO162" s="27"/>
      <c r="EP162" s="27"/>
      <c r="EQ162" s="27"/>
      <c r="ER162" s="27"/>
      <c r="ES162" s="27"/>
      <c r="ET162" s="27"/>
      <c r="EU162" s="27"/>
      <c r="EV162" s="27"/>
      <c r="EW162" s="27"/>
      <c r="EX162" s="27"/>
      <c r="EY162" s="27"/>
      <c r="EZ162" s="27"/>
      <c r="FA162" s="27"/>
      <c r="FB162" s="27"/>
      <c r="FC162" s="27"/>
      <c r="FD162" s="27"/>
      <c r="FE162" s="27"/>
      <c r="FF162" s="27"/>
      <c r="FG162" s="27"/>
      <c r="FH162" s="27"/>
      <c r="FI162" s="27"/>
      <c r="FJ162" s="27"/>
      <c r="FK162" s="27"/>
      <c r="FL162" s="27"/>
      <c r="FM162" s="27"/>
      <c r="FN162" s="27"/>
      <c r="FO162" s="27"/>
      <c r="FP162" s="27"/>
      <c r="FQ162" s="27"/>
      <c r="FR162" s="27"/>
      <c r="FS162" s="27"/>
      <c r="FT162" s="27"/>
      <c r="FU162" s="27"/>
      <c r="FV162" s="27"/>
      <c r="FW162" s="27"/>
      <c r="FX162" s="27"/>
      <c r="FY162" s="27"/>
      <c r="FZ162" s="27"/>
      <c r="GA162" s="27"/>
      <c r="GB162" s="27"/>
      <c r="GC162" s="27"/>
      <c r="GD162" s="27"/>
      <c r="GE162" s="27"/>
      <c r="GF162" s="27"/>
      <c r="GG162" s="27"/>
      <c r="GH162" s="27"/>
      <c r="GI162" s="27"/>
      <c r="GJ162" s="27"/>
      <c r="GK162" s="27"/>
      <c r="GL162" s="27"/>
      <c r="GM162" s="27"/>
      <c r="GN162" s="27"/>
      <c r="GO162" s="27"/>
      <c r="GP162" s="27"/>
      <c r="GQ162" s="27"/>
      <c r="GR162" s="27"/>
      <c r="GS162" s="27"/>
      <c r="GT162" s="27"/>
      <c r="GU162" s="27"/>
      <c r="GV162" s="27"/>
      <c r="GW162" s="27"/>
      <c r="GX162" s="27"/>
      <c r="GY162" s="27"/>
      <c r="GZ162" s="27"/>
      <c r="HA162" s="27"/>
      <c r="HB162" s="27"/>
      <c r="HC162" s="27"/>
      <c r="HD162" s="27"/>
      <c r="HE162" s="27"/>
      <c r="HF162" s="27"/>
      <c r="HG162" s="27"/>
      <c r="HH162" s="27"/>
      <c r="HI162" s="27"/>
      <c r="HJ162" s="27"/>
      <c r="HK162" s="27"/>
      <c r="HL162" s="27"/>
      <c r="HM162" s="27"/>
      <c r="HN162" s="27"/>
      <c r="HO162" s="27"/>
      <c r="HP162" s="27"/>
      <c r="HQ162" s="27"/>
      <c r="HR162" s="27"/>
      <c r="HS162" s="27"/>
      <c r="HT162" s="27"/>
      <c r="HU162" s="27"/>
      <c r="HV162" s="27"/>
      <c r="HW162" s="27"/>
      <c r="HX162" s="27"/>
      <c r="HY162" s="27"/>
      <c r="HZ162" s="27"/>
      <c r="IA162" s="27"/>
      <c r="IB162" s="27"/>
      <c r="IC162" s="27"/>
      <c r="ID162" s="27"/>
      <c r="IE162" s="27"/>
      <c r="IF162" s="27"/>
      <c r="IG162" s="27"/>
      <c r="IH162" s="27"/>
      <c r="II162" s="27"/>
      <c r="IJ162" s="27"/>
      <c r="IK162" s="27"/>
      <c r="IL162" s="27"/>
      <c r="IM162" s="27"/>
      <c r="IN162" s="27"/>
      <c r="IO162" s="27"/>
      <c r="IP162" s="27"/>
      <c r="IQ162" s="27"/>
      <c r="IR162" s="27"/>
      <c r="IS162" s="27"/>
      <c r="IT162" s="27"/>
      <c r="IU162" s="27"/>
    </row>
    <row r="163" spans="1:255" s="22" customFormat="1">
      <c r="A163" s="27"/>
      <c r="B163" s="23"/>
      <c r="C163" s="24"/>
      <c r="D163" s="23"/>
      <c r="E163" s="23"/>
      <c r="F163" s="27"/>
      <c r="G163" s="23"/>
      <c r="H163" s="24"/>
      <c r="L163" s="23"/>
      <c r="M163" s="25"/>
      <c r="N163" s="26"/>
      <c r="O163" s="26"/>
      <c r="P163" s="26"/>
      <c r="Q163" s="26"/>
      <c r="R163" s="26"/>
      <c r="S163" s="25"/>
      <c r="T163" s="26"/>
      <c r="U163" s="26"/>
      <c r="V163" s="26"/>
      <c r="W163" s="26"/>
      <c r="X163" s="25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6"/>
      <c r="AL163" s="26"/>
      <c r="AM163" s="26"/>
      <c r="AN163" s="26"/>
      <c r="AO163" s="26"/>
      <c r="AP163" s="26"/>
      <c r="AQ163" s="26"/>
      <c r="AR163" s="25"/>
      <c r="AS163" s="26"/>
      <c r="AT163" s="26"/>
      <c r="AU163" s="26"/>
      <c r="AV163" s="26"/>
      <c r="AW163" s="25"/>
      <c r="AX163" s="26"/>
      <c r="AY163" s="26"/>
      <c r="AZ163" s="26"/>
      <c r="BA163" s="26"/>
      <c r="BB163" s="26"/>
      <c r="BC163" s="26"/>
      <c r="BD163" s="27"/>
      <c r="BE163" s="27"/>
      <c r="BF163" s="27"/>
      <c r="BG163" s="27"/>
      <c r="BH163" s="27"/>
      <c r="BI163" s="27"/>
      <c r="BJ163" s="27"/>
      <c r="BK163" s="27"/>
      <c r="BL163" s="27"/>
      <c r="BM163" s="27"/>
      <c r="BN163" s="27"/>
      <c r="BO163" s="27"/>
      <c r="BP163" s="27"/>
      <c r="BQ163" s="27"/>
      <c r="BR163" s="27"/>
      <c r="BS163" s="27"/>
      <c r="BT163" s="27"/>
      <c r="BU163" s="27"/>
      <c r="BV163" s="27"/>
      <c r="BW163" s="27"/>
      <c r="BX163" s="27"/>
      <c r="BY163" s="27"/>
      <c r="BZ163" s="27"/>
      <c r="CA163" s="27"/>
      <c r="CB163" s="27"/>
      <c r="CC163" s="27"/>
      <c r="CD163" s="27"/>
      <c r="CE163" s="27"/>
      <c r="CF163" s="27"/>
      <c r="CG163" s="27"/>
      <c r="CH163" s="27"/>
      <c r="CI163" s="27"/>
      <c r="CJ163" s="27"/>
      <c r="CK163" s="27"/>
      <c r="CL163" s="27"/>
      <c r="CM163" s="27"/>
      <c r="CN163" s="27"/>
      <c r="CO163" s="27"/>
      <c r="CP163" s="27"/>
      <c r="CQ163" s="27"/>
      <c r="CR163" s="27"/>
      <c r="CS163" s="27"/>
      <c r="CT163" s="27"/>
      <c r="CU163" s="27"/>
      <c r="CV163" s="27"/>
      <c r="CW163" s="27"/>
      <c r="CX163" s="27"/>
      <c r="CY163" s="27"/>
      <c r="CZ163" s="27"/>
      <c r="DA163" s="27"/>
      <c r="DB163" s="27"/>
      <c r="DC163" s="27"/>
      <c r="DD163" s="27"/>
      <c r="DE163" s="27"/>
      <c r="DF163" s="27"/>
      <c r="DG163" s="27"/>
      <c r="DH163" s="27"/>
      <c r="DI163" s="27"/>
      <c r="DJ163" s="27"/>
      <c r="DK163" s="27"/>
      <c r="DL163" s="27"/>
      <c r="DM163" s="27"/>
      <c r="DN163" s="27"/>
      <c r="DO163" s="27"/>
      <c r="DP163" s="27"/>
      <c r="DQ163" s="27"/>
      <c r="DR163" s="27"/>
      <c r="DS163" s="27"/>
      <c r="DT163" s="27"/>
      <c r="DU163" s="27"/>
      <c r="DV163" s="27"/>
      <c r="DW163" s="27"/>
      <c r="DX163" s="27"/>
      <c r="DY163" s="27"/>
      <c r="DZ163" s="27"/>
      <c r="EA163" s="27"/>
      <c r="EB163" s="27"/>
      <c r="EC163" s="27"/>
      <c r="ED163" s="27"/>
      <c r="EE163" s="27"/>
      <c r="EF163" s="27"/>
      <c r="EG163" s="27"/>
      <c r="EH163" s="27"/>
      <c r="EI163" s="27"/>
      <c r="EJ163" s="27"/>
      <c r="EK163" s="27"/>
      <c r="EL163" s="27"/>
      <c r="EM163" s="27"/>
      <c r="EN163" s="27"/>
      <c r="EO163" s="27"/>
      <c r="EP163" s="27"/>
      <c r="EQ163" s="27"/>
      <c r="ER163" s="27"/>
      <c r="ES163" s="27"/>
      <c r="ET163" s="27"/>
      <c r="EU163" s="27"/>
      <c r="EV163" s="27"/>
      <c r="EW163" s="27"/>
      <c r="EX163" s="27"/>
      <c r="EY163" s="27"/>
      <c r="EZ163" s="27"/>
      <c r="FA163" s="27"/>
      <c r="FB163" s="27"/>
      <c r="FC163" s="27"/>
      <c r="FD163" s="27"/>
      <c r="FE163" s="27"/>
      <c r="FF163" s="27"/>
      <c r="FG163" s="27"/>
      <c r="FH163" s="27"/>
      <c r="FI163" s="27"/>
      <c r="FJ163" s="27"/>
      <c r="FK163" s="27"/>
      <c r="FL163" s="27"/>
      <c r="FM163" s="27"/>
      <c r="FN163" s="27"/>
      <c r="FO163" s="27"/>
      <c r="FP163" s="27"/>
      <c r="FQ163" s="27"/>
      <c r="FR163" s="27"/>
      <c r="FS163" s="27"/>
      <c r="FT163" s="27"/>
      <c r="FU163" s="27"/>
      <c r="FV163" s="27"/>
      <c r="FW163" s="27"/>
      <c r="FX163" s="27"/>
      <c r="FY163" s="27"/>
      <c r="FZ163" s="27"/>
      <c r="GA163" s="27"/>
      <c r="GB163" s="27"/>
      <c r="GC163" s="27"/>
      <c r="GD163" s="27"/>
      <c r="GE163" s="27"/>
      <c r="GF163" s="27"/>
      <c r="GG163" s="27"/>
      <c r="GH163" s="27"/>
      <c r="GI163" s="27"/>
      <c r="GJ163" s="27"/>
      <c r="GK163" s="27"/>
      <c r="GL163" s="27"/>
      <c r="GM163" s="27"/>
      <c r="GN163" s="27"/>
      <c r="GO163" s="27"/>
      <c r="GP163" s="27"/>
      <c r="GQ163" s="27"/>
      <c r="GR163" s="27"/>
      <c r="GS163" s="27"/>
      <c r="GT163" s="27"/>
      <c r="GU163" s="27"/>
      <c r="GV163" s="27"/>
      <c r="GW163" s="27"/>
      <c r="GX163" s="27"/>
      <c r="GY163" s="27"/>
      <c r="GZ163" s="27"/>
      <c r="HA163" s="27"/>
      <c r="HB163" s="27"/>
      <c r="HC163" s="27"/>
      <c r="HD163" s="27"/>
      <c r="HE163" s="27"/>
      <c r="HF163" s="27"/>
      <c r="HG163" s="27"/>
      <c r="HH163" s="27"/>
      <c r="HI163" s="27"/>
      <c r="HJ163" s="27"/>
      <c r="HK163" s="27"/>
      <c r="HL163" s="27"/>
      <c r="HM163" s="27"/>
      <c r="HN163" s="27"/>
      <c r="HO163" s="27"/>
      <c r="HP163" s="27"/>
      <c r="HQ163" s="27"/>
      <c r="HR163" s="27"/>
      <c r="HS163" s="27"/>
      <c r="HT163" s="27"/>
      <c r="HU163" s="27"/>
      <c r="HV163" s="27"/>
      <c r="HW163" s="27"/>
      <c r="HX163" s="27"/>
      <c r="HY163" s="27"/>
      <c r="HZ163" s="27"/>
      <c r="IA163" s="27"/>
      <c r="IB163" s="27"/>
      <c r="IC163" s="27"/>
      <c r="ID163" s="27"/>
      <c r="IE163" s="27"/>
      <c r="IF163" s="27"/>
      <c r="IG163" s="27"/>
      <c r="IH163" s="27"/>
      <c r="II163" s="27"/>
      <c r="IJ163" s="27"/>
      <c r="IK163" s="27"/>
      <c r="IL163" s="27"/>
      <c r="IM163" s="27"/>
      <c r="IN163" s="27"/>
      <c r="IO163" s="27"/>
      <c r="IP163" s="27"/>
      <c r="IQ163" s="27"/>
      <c r="IR163" s="27"/>
      <c r="IS163" s="27"/>
      <c r="IT163" s="27"/>
      <c r="IU163" s="27"/>
    </row>
    <row r="164" spans="1:255" s="22" customFormat="1">
      <c r="A164" s="27"/>
      <c r="B164" s="23"/>
      <c r="C164" s="24"/>
      <c r="D164" s="23"/>
      <c r="E164" s="23"/>
      <c r="F164" s="27"/>
      <c r="G164" s="23"/>
      <c r="H164" s="24"/>
      <c r="L164" s="23"/>
      <c r="M164" s="25"/>
      <c r="N164" s="26"/>
      <c r="O164" s="26"/>
      <c r="P164" s="26"/>
      <c r="Q164" s="26"/>
      <c r="R164" s="26"/>
      <c r="S164" s="25"/>
      <c r="T164" s="26"/>
      <c r="U164" s="26"/>
      <c r="V164" s="26"/>
      <c r="W164" s="26"/>
      <c r="X164" s="25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6"/>
      <c r="AJ164" s="26"/>
      <c r="AK164" s="26"/>
      <c r="AL164" s="26"/>
      <c r="AM164" s="26"/>
      <c r="AN164" s="26"/>
      <c r="AO164" s="26"/>
      <c r="AP164" s="26"/>
      <c r="AQ164" s="26"/>
      <c r="AR164" s="25"/>
      <c r="AS164" s="26"/>
      <c r="AT164" s="26"/>
      <c r="AU164" s="26"/>
      <c r="AV164" s="26"/>
      <c r="AW164" s="25"/>
      <c r="AX164" s="26"/>
      <c r="AY164" s="26"/>
      <c r="AZ164" s="26"/>
      <c r="BA164" s="26"/>
      <c r="BB164" s="26"/>
      <c r="BC164" s="26"/>
      <c r="BD164" s="27"/>
      <c r="BE164" s="27"/>
      <c r="BF164" s="27"/>
      <c r="BG164" s="27"/>
      <c r="BH164" s="27"/>
      <c r="BI164" s="27"/>
      <c r="BJ164" s="27"/>
      <c r="BK164" s="27"/>
      <c r="BL164" s="27"/>
      <c r="BM164" s="27"/>
      <c r="BN164" s="27"/>
      <c r="BO164" s="27"/>
      <c r="BP164" s="27"/>
      <c r="BQ164" s="27"/>
      <c r="BR164" s="27"/>
      <c r="BS164" s="27"/>
      <c r="BT164" s="27"/>
      <c r="BU164" s="27"/>
      <c r="BV164" s="27"/>
      <c r="BW164" s="27"/>
      <c r="BX164" s="27"/>
      <c r="BY164" s="27"/>
      <c r="BZ164" s="27"/>
      <c r="CA164" s="27"/>
      <c r="CB164" s="27"/>
      <c r="CC164" s="27"/>
      <c r="CD164" s="27"/>
      <c r="CE164" s="27"/>
      <c r="CF164" s="27"/>
      <c r="CG164" s="27"/>
      <c r="CH164" s="27"/>
      <c r="CI164" s="27"/>
      <c r="CJ164" s="27"/>
      <c r="CK164" s="27"/>
      <c r="CL164" s="27"/>
      <c r="CM164" s="27"/>
      <c r="CN164" s="27"/>
      <c r="CO164" s="27"/>
      <c r="CP164" s="27"/>
      <c r="CQ164" s="27"/>
      <c r="CR164" s="27"/>
      <c r="CS164" s="27"/>
      <c r="CT164" s="27"/>
      <c r="CU164" s="27"/>
      <c r="CV164" s="27"/>
      <c r="CW164" s="27"/>
      <c r="CX164" s="27"/>
      <c r="CY164" s="27"/>
      <c r="CZ164" s="27"/>
      <c r="DA164" s="27"/>
      <c r="DB164" s="27"/>
      <c r="DC164" s="27"/>
      <c r="DD164" s="27"/>
      <c r="DE164" s="27"/>
      <c r="DF164" s="27"/>
      <c r="DG164" s="27"/>
      <c r="DH164" s="27"/>
      <c r="DI164" s="27"/>
      <c r="DJ164" s="27"/>
      <c r="DK164" s="27"/>
      <c r="DL164" s="27"/>
      <c r="DM164" s="27"/>
      <c r="DN164" s="27"/>
      <c r="DO164" s="27"/>
      <c r="DP164" s="27"/>
      <c r="DQ164" s="27"/>
      <c r="DR164" s="27"/>
      <c r="DS164" s="27"/>
      <c r="DT164" s="27"/>
      <c r="DU164" s="27"/>
      <c r="DV164" s="27"/>
      <c r="DW164" s="27"/>
      <c r="DX164" s="27"/>
      <c r="DY164" s="27"/>
      <c r="DZ164" s="27"/>
      <c r="EA164" s="27"/>
      <c r="EB164" s="27"/>
      <c r="EC164" s="27"/>
      <c r="ED164" s="27"/>
      <c r="EE164" s="27"/>
      <c r="EF164" s="27"/>
      <c r="EG164" s="27"/>
      <c r="EH164" s="27"/>
      <c r="EI164" s="27"/>
      <c r="EJ164" s="27"/>
      <c r="EK164" s="27"/>
      <c r="EL164" s="27"/>
      <c r="EM164" s="27"/>
      <c r="EN164" s="27"/>
      <c r="EO164" s="27"/>
      <c r="EP164" s="27"/>
      <c r="EQ164" s="27"/>
      <c r="ER164" s="27"/>
      <c r="ES164" s="27"/>
      <c r="ET164" s="27"/>
      <c r="EU164" s="27"/>
      <c r="EV164" s="27"/>
      <c r="EW164" s="27"/>
      <c r="EX164" s="27"/>
      <c r="EY164" s="27"/>
      <c r="EZ164" s="27"/>
      <c r="FA164" s="27"/>
      <c r="FB164" s="27"/>
      <c r="FC164" s="27"/>
      <c r="FD164" s="27"/>
      <c r="FE164" s="27"/>
      <c r="FF164" s="27"/>
      <c r="FG164" s="27"/>
      <c r="FH164" s="27"/>
      <c r="FI164" s="27"/>
      <c r="FJ164" s="27"/>
      <c r="FK164" s="27"/>
      <c r="FL164" s="27"/>
      <c r="FM164" s="27"/>
      <c r="FN164" s="27"/>
      <c r="FO164" s="27"/>
      <c r="FP164" s="27"/>
      <c r="FQ164" s="27"/>
      <c r="FR164" s="27"/>
      <c r="FS164" s="27"/>
      <c r="FT164" s="27"/>
      <c r="FU164" s="27"/>
      <c r="FV164" s="27"/>
      <c r="FW164" s="27"/>
      <c r="FX164" s="27"/>
      <c r="FY164" s="27"/>
      <c r="FZ164" s="27"/>
      <c r="GA164" s="27"/>
      <c r="GB164" s="27"/>
      <c r="GC164" s="27"/>
      <c r="GD164" s="27"/>
      <c r="GE164" s="27"/>
      <c r="GF164" s="27"/>
      <c r="GG164" s="27"/>
      <c r="GH164" s="27"/>
      <c r="GI164" s="27"/>
      <c r="GJ164" s="27"/>
      <c r="GK164" s="27"/>
      <c r="GL164" s="27"/>
      <c r="GM164" s="27"/>
      <c r="GN164" s="27"/>
      <c r="GO164" s="27"/>
      <c r="GP164" s="27"/>
      <c r="GQ164" s="27"/>
      <c r="GR164" s="27"/>
      <c r="GS164" s="27"/>
      <c r="GT164" s="27"/>
      <c r="GU164" s="27"/>
      <c r="GV164" s="27"/>
      <c r="GW164" s="27"/>
      <c r="GX164" s="27"/>
      <c r="GY164" s="27"/>
      <c r="GZ164" s="27"/>
      <c r="HA164" s="27"/>
      <c r="HB164" s="27"/>
      <c r="HC164" s="27"/>
      <c r="HD164" s="27"/>
      <c r="HE164" s="27"/>
      <c r="HF164" s="27"/>
      <c r="HG164" s="27"/>
      <c r="HH164" s="27"/>
      <c r="HI164" s="27"/>
      <c r="HJ164" s="27"/>
      <c r="HK164" s="27"/>
      <c r="HL164" s="27"/>
      <c r="HM164" s="27"/>
      <c r="HN164" s="27"/>
      <c r="HO164" s="27"/>
      <c r="HP164" s="27"/>
      <c r="HQ164" s="27"/>
      <c r="HR164" s="27"/>
      <c r="HS164" s="27"/>
      <c r="HT164" s="27"/>
      <c r="HU164" s="27"/>
      <c r="HV164" s="27"/>
      <c r="HW164" s="27"/>
      <c r="HX164" s="27"/>
      <c r="HY164" s="27"/>
      <c r="HZ164" s="27"/>
      <c r="IA164" s="27"/>
      <c r="IB164" s="27"/>
      <c r="IC164" s="27"/>
      <c r="ID164" s="27"/>
      <c r="IE164" s="27"/>
      <c r="IF164" s="27"/>
      <c r="IG164" s="27"/>
      <c r="IH164" s="27"/>
      <c r="II164" s="27"/>
      <c r="IJ164" s="27"/>
      <c r="IK164" s="27"/>
      <c r="IL164" s="27"/>
      <c r="IM164" s="27"/>
      <c r="IN164" s="27"/>
      <c r="IO164" s="27"/>
      <c r="IP164" s="27"/>
      <c r="IQ164" s="27"/>
    </row>
    <row r="165" spans="1:255" s="22" customFormat="1">
      <c r="A165" s="27"/>
      <c r="B165" s="23"/>
      <c r="C165" s="24"/>
      <c r="D165" s="23"/>
      <c r="E165" s="23"/>
      <c r="F165" s="27"/>
      <c r="G165" s="23"/>
      <c r="H165" s="24"/>
      <c r="L165" s="23"/>
      <c r="M165" s="25"/>
      <c r="N165" s="26"/>
      <c r="O165" s="26"/>
      <c r="P165" s="26"/>
      <c r="Q165" s="26"/>
      <c r="R165" s="26"/>
      <c r="S165" s="25"/>
      <c r="T165" s="26"/>
      <c r="U165" s="26"/>
      <c r="V165" s="26"/>
      <c r="W165" s="26"/>
      <c r="X165" s="25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  <c r="AK165" s="26"/>
      <c r="AL165" s="26"/>
      <c r="AM165" s="26"/>
      <c r="AN165" s="26"/>
      <c r="AO165" s="26"/>
      <c r="AP165" s="26"/>
      <c r="AQ165" s="26"/>
      <c r="AR165" s="25"/>
      <c r="AS165" s="26"/>
      <c r="AT165" s="26"/>
      <c r="AU165" s="26"/>
      <c r="AV165" s="26"/>
      <c r="AW165" s="25"/>
      <c r="AX165" s="26"/>
      <c r="AY165" s="26"/>
      <c r="AZ165" s="26"/>
      <c r="BA165" s="26"/>
      <c r="BB165" s="26"/>
      <c r="BC165" s="26"/>
      <c r="BD165" s="27"/>
      <c r="BE165" s="27"/>
      <c r="BF165" s="27"/>
      <c r="BG165" s="27"/>
      <c r="BH165" s="27"/>
      <c r="BI165" s="27"/>
      <c r="BJ165" s="27"/>
      <c r="BK165" s="27"/>
      <c r="BL165" s="27"/>
      <c r="BM165" s="27"/>
      <c r="BN165" s="27"/>
      <c r="BO165" s="27"/>
      <c r="BP165" s="27"/>
      <c r="BQ165" s="27"/>
      <c r="BR165" s="27"/>
      <c r="BS165" s="27"/>
      <c r="BT165" s="27"/>
      <c r="BU165" s="27"/>
      <c r="BV165" s="27"/>
      <c r="BW165" s="27"/>
      <c r="BX165" s="27"/>
      <c r="BY165" s="27"/>
      <c r="BZ165" s="27"/>
      <c r="CA165" s="27"/>
      <c r="CB165" s="27"/>
      <c r="CC165" s="27"/>
      <c r="CD165" s="27"/>
      <c r="CE165" s="27"/>
      <c r="CF165" s="27"/>
      <c r="CG165" s="27"/>
      <c r="CH165" s="27"/>
      <c r="CI165" s="27"/>
      <c r="CJ165" s="27"/>
      <c r="CK165" s="27"/>
      <c r="CL165" s="27"/>
      <c r="CM165" s="27"/>
      <c r="CN165" s="27"/>
      <c r="CO165" s="27"/>
      <c r="CP165" s="27"/>
      <c r="CQ165" s="27"/>
      <c r="CR165" s="27"/>
      <c r="CS165" s="27"/>
      <c r="CT165" s="27"/>
      <c r="CU165" s="27"/>
      <c r="CV165" s="27"/>
      <c r="CW165" s="27"/>
      <c r="CX165" s="27"/>
      <c r="CY165" s="27"/>
      <c r="CZ165" s="27"/>
      <c r="DA165" s="27"/>
      <c r="DB165" s="27"/>
      <c r="DC165" s="27"/>
      <c r="DD165" s="27"/>
      <c r="DE165" s="27"/>
      <c r="DF165" s="27"/>
      <c r="DG165" s="27"/>
      <c r="DH165" s="27"/>
      <c r="DI165" s="27"/>
      <c r="DJ165" s="27"/>
      <c r="DK165" s="27"/>
      <c r="DL165" s="27"/>
      <c r="DM165" s="27"/>
      <c r="DN165" s="27"/>
      <c r="DO165" s="27"/>
      <c r="DP165" s="27"/>
      <c r="DQ165" s="27"/>
      <c r="DR165" s="27"/>
      <c r="DS165" s="27"/>
      <c r="DT165" s="27"/>
      <c r="DU165" s="27"/>
      <c r="DV165" s="27"/>
      <c r="DW165" s="27"/>
      <c r="DX165" s="27"/>
      <c r="DY165" s="27"/>
      <c r="DZ165" s="27"/>
      <c r="EA165" s="27"/>
      <c r="EB165" s="27"/>
      <c r="EC165" s="27"/>
      <c r="ED165" s="27"/>
      <c r="EE165" s="27"/>
      <c r="EF165" s="27"/>
      <c r="EG165" s="27"/>
      <c r="EH165" s="27"/>
      <c r="EI165" s="27"/>
      <c r="EJ165" s="27"/>
      <c r="EK165" s="27"/>
      <c r="EL165" s="27"/>
      <c r="EM165" s="27"/>
      <c r="EN165" s="27"/>
      <c r="EO165" s="27"/>
      <c r="EP165" s="27"/>
      <c r="EQ165" s="27"/>
      <c r="ER165" s="27"/>
      <c r="ES165" s="27"/>
      <c r="ET165" s="27"/>
      <c r="EU165" s="27"/>
      <c r="EV165" s="27"/>
      <c r="EW165" s="27"/>
      <c r="EX165" s="27"/>
      <c r="EY165" s="27"/>
      <c r="EZ165" s="27"/>
      <c r="FA165" s="27"/>
      <c r="FB165" s="27"/>
      <c r="FC165" s="27"/>
      <c r="FD165" s="27"/>
      <c r="FE165" s="27"/>
      <c r="FF165" s="27"/>
      <c r="FG165" s="27"/>
      <c r="FH165" s="27"/>
      <c r="FI165" s="27"/>
      <c r="FJ165" s="27"/>
      <c r="FK165" s="27"/>
      <c r="FL165" s="27"/>
      <c r="FM165" s="27"/>
      <c r="FN165" s="27"/>
      <c r="FO165" s="27"/>
      <c r="FP165" s="27"/>
      <c r="FQ165" s="27"/>
      <c r="FR165" s="27"/>
      <c r="FS165" s="27"/>
      <c r="FT165" s="27"/>
      <c r="FU165" s="27"/>
      <c r="FV165" s="27"/>
      <c r="FW165" s="27"/>
      <c r="FX165" s="27"/>
      <c r="FY165" s="27"/>
      <c r="FZ165" s="27"/>
      <c r="GA165" s="27"/>
      <c r="GB165" s="27"/>
      <c r="GC165" s="27"/>
      <c r="GD165" s="27"/>
      <c r="GE165" s="27"/>
      <c r="GF165" s="27"/>
      <c r="GG165" s="27"/>
      <c r="GH165" s="27"/>
      <c r="GI165" s="27"/>
      <c r="GJ165" s="27"/>
      <c r="GK165" s="27"/>
      <c r="GL165" s="27"/>
      <c r="GM165" s="27"/>
      <c r="GN165" s="27"/>
      <c r="GO165" s="27"/>
      <c r="GP165" s="27"/>
      <c r="GQ165" s="27"/>
      <c r="GR165" s="27"/>
      <c r="GS165" s="27"/>
      <c r="GT165" s="27"/>
      <c r="GU165" s="27"/>
      <c r="GV165" s="27"/>
      <c r="GW165" s="27"/>
      <c r="GX165" s="27"/>
      <c r="GY165" s="27"/>
      <c r="GZ165" s="27"/>
      <c r="HA165" s="27"/>
      <c r="HB165" s="27"/>
      <c r="HC165" s="27"/>
      <c r="HD165" s="27"/>
      <c r="HE165" s="27"/>
      <c r="HF165" s="27"/>
      <c r="HG165" s="27"/>
      <c r="HH165" s="27"/>
      <c r="HI165" s="27"/>
      <c r="HJ165" s="27"/>
      <c r="HK165" s="27"/>
      <c r="HL165" s="27"/>
      <c r="HM165" s="27"/>
      <c r="HN165" s="27"/>
      <c r="HO165" s="27"/>
      <c r="HP165" s="27"/>
      <c r="HQ165" s="27"/>
      <c r="HR165" s="27"/>
      <c r="HS165" s="27"/>
      <c r="HT165" s="27"/>
      <c r="HU165" s="27"/>
      <c r="HV165" s="27"/>
      <c r="HW165" s="27"/>
      <c r="HX165" s="27"/>
      <c r="HY165" s="27"/>
      <c r="HZ165" s="27"/>
      <c r="IA165" s="27"/>
      <c r="IB165" s="27"/>
      <c r="IC165" s="27"/>
      <c r="ID165" s="27"/>
      <c r="IE165" s="27"/>
      <c r="IF165" s="27"/>
      <c r="IG165" s="27"/>
      <c r="IH165" s="27"/>
      <c r="II165" s="27"/>
      <c r="IJ165" s="27"/>
      <c r="IK165" s="27"/>
      <c r="IL165" s="27"/>
      <c r="IM165" s="27"/>
      <c r="IN165" s="27"/>
      <c r="IO165" s="27"/>
      <c r="IP165" s="27"/>
      <c r="IQ165" s="27"/>
    </row>
    <row r="166" spans="1:255" s="22" customFormat="1">
      <c r="A166" s="27"/>
      <c r="B166" s="23"/>
      <c r="C166" s="24"/>
      <c r="D166" s="23"/>
      <c r="E166" s="23"/>
      <c r="F166" s="27"/>
      <c r="G166" s="23"/>
      <c r="H166" s="24"/>
      <c r="L166" s="23"/>
      <c r="M166" s="25"/>
      <c r="N166" s="26"/>
      <c r="O166" s="26"/>
      <c r="P166" s="26"/>
      <c r="Q166" s="26"/>
      <c r="R166" s="26"/>
      <c r="S166" s="25"/>
      <c r="T166" s="26"/>
      <c r="U166" s="26"/>
      <c r="V166" s="26"/>
      <c r="W166" s="26"/>
      <c r="X166" s="25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6"/>
      <c r="AL166" s="26"/>
      <c r="AM166" s="26"/>
      <c r="AN166" s="26"/>
      <c r="AO166" s="26"/>
      <c r="AP166" s="26"/>
      <c r="AQ166" s="26"/>
      <c r="AR166" s="25"/>
      <c r="AS166" s="26"/>
      <c r="AT166" s="26"/>
      <c r="AU166" s="26"/>
      <c r="AV166" s="26"/>
      <c r="AW166" s="25"/>
      <c r="AX166" s="26"/>
      <c r="AY166" s="26"/>
      <c r="AZ166" s="26"/>
      <c r="BA166" s="26"/>
      <c r="BB166" s="26"/>
      <c r="BC166" s="26"/>
      <c r="BD166" s="27"/>
      <c r="BE166" s="27"/>
      <c r="BF166" s="27"/>
      <c r="BG166" s="27"/>
      <c r="BH166" s="27"/>
      <c r="BI166" s="27"/>
      <c r="BJ166" s="27"/>
      <c r="BK166" s="27"/>
      <c r="BL166" s="27"/>
      <c r="BM166" s="27"/>
      <c r="BN166" s="27"/>
      <c r="BO166" s="27"/>
      <c r="BP166" s="27"/>
      <c r="BQ166" s="27"/>
      <c r="BR166" s="27"/>
      <c r="BS166" s="27"/>
      <c r="BT166" s="27"/>
      <c r="BU166" s="27"/>
      <c r="BV166" s="27"/>
      <c r="BW166" s="27"/>
      <c r="BX166" s="27"/>
      <c r="BY166" s="27"/>
      <c r="BZ166" s="27"/>
      <c r="CA166" s="27"/>
      <c r="CB166" s="27"/>
      <c r="CC166" s="27"/>
      <c r="CD166" s="27"/>
      <c r="CE166" s="27"/>
      <c r="CF166" s="27"/>
      <c r="CG166" s="27"/>
      <c r="CH166" s="27"/>
      <c r="CI166" s="27"/>
      <c r="CJ166" s="27"/>
      <c r="CK166" s="27"/>
      <c r="CL166" s="27"/>
      <c r="CM166" s="27"/>
      <c r="CN166" s="27"/>
      <c r="CO166" s="27"/>
      <c r="CP166" s="27"/>
      <c r="CQ166" s="27"/>
      <c r="CR166" s="27"/>
      <c r="CS166" s="27"/>
      <c r="CT166" s="27"/>
      <c r="CU166" s="27"/>
      <c r="CV166" s="27"/>
      <c r="CW166" s="27"/>
      <c r="CX166" s="27"/>
      <c r="CY166" s="27"/>
      <c r="CZ166" s="27"/>
      <c r="DA166" s="27"/>
      <c r="DB166" s="27"/>
      <c r="DC166" s="27"/>
      <c r="DD166" s="27"/>
      <c r="DE166" s="27"/>
      <c r="DF166" s="27"/>
      <c r="DG166" s="27"/>
      <c r="DH166" s="27"/>
      <c r="DI166" s="27"/>
      <c r="DJ166" s="27"/>
      <c r="DK166" s="27"/>
      <c r="DL166" s="27"/>
      <c r="DM166" s="27"/>
      <c r="DN166" s="27"/>
      <c r="DO166" s="27"/>
      <c r="DP166" s="27"/>
      <c r="DQ166" s="27"/>
      <c r="DR166" s="27"/>
      <c r="DS166" s="27"/>
      <c r="DT166" s="27"/>
      <c r="DU166" s="27"/>
      <c r="DV166" s="27"/>
      <c r="DW166" s="27"/>
      <c r="DX166" s="27"/>
      <c r="DY166" s="27"/>
      <c r="DZ166" s="27"/>
      <c r="EA166" s="27"/>
      <c r="EB166" s="27"/>
      <c r="EC166" s="27"/>
      <c r="ED166" s="27"/>
      <c r="EE166" s="27"/>
      <c r="EF166" s="27"/>
      <c r="EG166" s="27"/>
      <c r="EH166" s="27"/>
      <c r="EI166" s="27"/>
      <c r="EJ166" s="27"/>
      <c r="EK166" s="27"/>
      <c r="EL166" s="27"/>
      <c r="EM166" s="27"/>
      <c r="EN166" s="27"/>
      <c r="EO166" s="27"/>
      <c r="EP166" s="27"/>
      <c r="EQ166" s="27"/>
      <c r="ER166" s="27"/>
      <c r="ES166" s="27"/>
      <c r="ET166" s="27"/>
      <c r="EU166" s="27"/>
      <c r="EV166" s="27"/>
      <c r="EW166" s="27"/>
      <c r="EX166" s="27"/>
      <c r="EY166" s="27"/>
      <c r="EZ166" s="27"/>
      <c r="FA166" s="27"/>
      <c r="FB166" s="27"/>
      <c r="FC166" s="27"/>
      <c r="FD166" s="27"/>
      <c r="FE166" s="27"/>
      <c r="FF166" s="27"/>
      <c r="FG166" s="27"/>
      <c r="FH166" s="27"/>
      <c r="FI166" s="27"/>
      <c r="FJ166" s="27"/>
      <c r="FK166" s="27"/>
      <c r="FL166" s="27"/>
      <c r="FM166" s="27"/>
      <c r="FN166" s="27"/>
      <c r="FO166" s="27"/>
      <c r="FP166" s="27"/>
      <c r="FQ166" s="27"/>
      <c r="FR166" s="27"/>
      <c r="FS166" s="27"/>
      <c r="FT166" s="27"/>
      <c r="FU166" s="27"/>
      <c r="FV166" s="27"/>
      <c r="FW166" s="27"/>
      <c r="FX166" s="27"/>
      <c r="FY166" s="27"/>
      <c r="FZ166" s="27"/>
      <c r="GA166" s="27"/>
      <c r="GB166" s="27"/>
      <c r="GC166" s="27"/>
      <c r="GD166" s="27"/>
      <c r="GE166" s="27"/>
      <c r="GF166" s="27"/>
      <c r="GG166" s="27"/>
      <c r="GH166" s="27"/>
      <c r="GI166" s="27"/>
      <c r="GJ166" s="27"/>
      <c r="GK166" s="27"/>
      <c r="GL166" s="27"/>
      <c r="GM166" s="27"/>
      <c r="GN166" s="27"/>
      <c r="GO166" s="27"/>
      <c r="GP166" s="27"/>
      <c r="GQ166" s="27"/>
      <c r="GR166" s="27"/>
      <c r="GS166" s="27"/>
      <c r="GT166" s="27"/>
      <c r="GU166" s="27"/>
      <c r="GV166" s="27"/>
      <c r="GW166" s="27"/>
      <c r="GX166" s="27"/>
      <c r="GY166" s="27"/>
      <c r="GZ166" s="27"/>
      <c r="HA166" s="27"/>
      <c r="HB166" s="27"/>
      <c r="HC166" s="27"/>
      <c r="HD166" s="27"/>
      <c r="HE166" s="27"/>
      <c r="HF166" s="27"/>
      <c r="HG166" s="27"/>
      <c r="HH166" s="27"/>
      <c r="HI166" s="27"/>
      <c r="HJ166" s="27"/>
      <c r="HK166" s="27"/>
      <c r="HL166" s="27"/>
      <c r="HM166" s="27"/>
      <c r="HN166" s="27"/>
      <c r="HO166" s="27"/>
      <c r="HP166" s="27"/>
      <c r="HQ166" s="27"/>
      <c r="HR166" s="27"/>
      <c r="HS166" s="27"/>
      <c r="HT166" s="27"/>
      <c r="HU166" s="27"/>
      <c r="HV166" s="27"/>
      <c r="HW166" s="27"/>
      <c r="HX166" s="27"/>
      <c r="HY166" s="27"/>
      <c r="HZ166" s="27"/>
      <c r="IA166" s="27"/>
      <c r="IB166" s="27"/>
      <c r="IC166" s="27"/>
      <c r="ID166" s="27"/>
      <c r="IE166" s="27"/>
      <c r="IF166" s="27"/>
      <c r="IG166" s="27"/>
      <c r="IH166" s="27"/>
      <c r="II166" s="27"/>
      <c r="IJ166" s="27"/>
      <c r="IK166" s="27"/>
      <c r="IL166" s="27"/>
      <c r="IM166" s="27"/>
      <c r="IN166" s="27"/>
      <c r="IO166" s="27"/>
      <c r="IP166" s="27"/>
      <c r="IQ166" s="27"/>
    </row>
    <row r="167" spans="1:255" s="22" customFormat="1">
      <c r="A167" s="27"/>
      <c r="B167" s="23"/>
      <c r="C167" s="24"/>
      <c r="D167" s="23"/>
      <c r="E167" s="23"/>
      <c r="F167" s="27"/>
      <c r="G167" s="23"/>
      <c r="H167" s="24"/>
      <c r="L167" s="23"/>
      <c r="M167" s="25"/>
      <c r="N167" s="26"/>
      <c r="O167" s="26"/>
      <c r="P167" s="26"/>
      <c r="Q167" s="26"/>
      <c r="R167" s="26"/>
      <c r="S167" s="25"/>
      <c r="T167" s="26"/>
      <c r="U167" s="26"/>
      <c r="V167" s="26"/>
      <c r="W167" s="26"/>
      <c r="X167" s="25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6"/>
      <c r="AL167" s="26"/>
      <c r="AM167" s="26"/>
      <c r="AN167" s="26"/>
      <c r="AO167" s="26"/>
      <c r="AP167" s="26"/>
      <c r="AQ167" s="26"/>
      <c r="AR167" s="25"/>
      <c r="AS167" s="26"/>
      <c r="AT167" s="26"/>
      <c r="AU167" s="26"/>
      <c r="AV167" s="26"/>
      <c r="AW167" s="25"/>
      <c r="AX167" s="26"/>
      <c r="AY167" s="26"/>
      <c r="AZ167" s="26"/>
      <c r="BA167" s="26"/>
      <c r="BB167" s="26"/>
      <c r="BC167" s="26"/>
      <c r="BD167" s="27"/>
      <c r="BE167" s="27"/>
      <c r="BF167" s="27"/>
      <c r="BG167" s="27"/>
      <c r="BH167" s="27"/>
      <c r="BI167" s="27"/>
      <c r="BJ167" s="27"/>
      <c r="BK167" s="27"/>
      <c r="BL167" s="27"/>
      <c r="BM167" s="27"/>
      <c r="BN167" s="27"/>
      <c r="BO167" s="27"/>
      <c r="BP167" s="27"/>
      <c r="BQ167" s="27"/>
      <c r="BR167" s="27"/>
      <c r="BS167" s="27"/>
      <c r="BT167" s="27"/>
      <c r="BU167" s="27"/>
      <c r="BV167" s="27"/>
      <c r="BW167" s="27"/>
      <c r="BX167" s="27"/>
      <c r="BY167" s="27"/>
      <c r="BZ167" s="27"/>
      <c r="CA167" s="27"/>
      <c r="CB167" s="27"/>
      <c r="CC167" s="27"/>
      <c r="CD167" s="27"/>
      <c r="CE167" s="27"/>
      <c r="CF167" s="27"/>
      <c r="CG167" s="27"/>
      <c r="CH167" s="27"/>
      <c r="CI167" s="27"/>
      <c r="CJ167" s="27"/>
      <c r="CK167" s="27"/>
      <c r="CL167" s="27"/>
      <c r="CM167" s="27"/>
      <c r="CN167" s="27"/>
      <c r="CO167" s="27"/>
      <c r="CP167" s="27"/>
      <c r="CQ167" s="27"/>
      <c r="CR167" s="27"/>
      <c r="CS167" s="27"/>
      <c r="CT167" s="27"/>
      <c r="CU167" s="27"/>
      <c r="CV167" s="27"/>
      <c r="CW167" s="27"/>
      <c r="CX167" s="27"/>
      <c r="CY167" s="27"/>
      <c r="CZ167" s="27"/>
      <c r="DA167" s="27"/>
      <c r="DB167" s="27"/>
      <c r="DC167" s="27"/>
      <c r="DD167" s="27"/>
      <c r="DE167" s="27"/>
      <c r="DF167" s="27"/>
      <c r="DG167" s="27"/>
      <c r="DH167" s="27"/>
      <c r="DI167" s="27"/>
      <c r="DJ167" s="27"/>
      <c r="DK167" s="27"/>
      <c r="DL167" s="27"/>
      <c r="DM167" s="27"/>
      <c r="DN167" s="27"/>
      <c r="DO167" s="27"/>
      <c r="DP167" s="27"/>
      <c r="DQ167" s="27"/>
      <c r="DR167" s="27"/>
      <c r="DS167" s="27"/>
      <c r="DT167" s="27"/>
      <c r="DU167" s="27"/>
      <c r="DV167" s="27"/>
      <c r="DW167" s="27"/>
      <c r="DX167" s="27"/>
      <c r="DY167" s="27"/>
      <c r="DZ167" s="27"/>
      <c r="EA167" s="27"/>
      <c r="EB167" s="27"/>
      <c r="EC167" s="27"/>
      <c r="ED167" s="27"/>
      <c r="EE167" s="27"/>
      <c r="EF167" s="27"/>
      <c r="EG167" s="27"/>
      <c r="EH167" s="27"/>
      <c r="EI167" s="27"/>
      <c r="EJ167" s="27"/>
      <c r="EK167" s="27"/>
      <c r="EL167" s="27"/>
      <c r="EM167" s="27"/>
      <c r="EN167" s="27"/>
      <c r="EO167" s="27"/>
      <c r="EP167" s="27"/>
      <c r="EQ167" s="27"/>
      <c r="ER167" s="27"/>
      <c r="ES167" s="27"/>
      <c r="ET167" s="27"/>
      <c r="EU167" s="27"/>
      <c r="EV167" s="27"/>
      <c r="EW167" s="27"/>
      <c r="EX167" s="27"/>
      <c r="EY167" s="27"/>
      <c r="EZ167" s="27"/>
      <c r="FA167" s="27"/>
      <c r="FB167" s="27"/>
      <c r="FC167" s="27"/>
      <c r="FD167" s="27"/>
      <c r="FE167" s="27"/>
      <c r="FF167" s="27"/>
      <c r="FG167" s="27"/>
      <c r="FH167" s="27"/>
      <c r="FI167" s="27"/>
      <c r="FJ167" s="27"/>
      <c r="FK167" s="27"/>
      <c r="FL167" s="27"/>
      <c r="FM167" s="27"/>
      <c r="FN167" s="27"/>
      <c r="FO167" s="27"/>
      <c r="FP167" s="27"/>
      <c r="FQ167" s="27"/>
      <c r="FR167" s="27"/>
      <c r="FS167" s="27"/>
      <c r="FT167" s="27"/>
      <c r="FU167" s="27"/>
      <c r="FV167" s="27"/>
      <c r="FW167" s="27"/>
      <c r="FX167" s="27"/>
      <c r="FY167" s="27"/>
      <c r="FZ167" s="27"/>
      <c r="GA167" s="27"/>
      <c r="GB167" s="27"/>
      <c r="GC167" s="27"/>
      <c r="GD167" s="27"/>
      <c r="GE167" s="27"/>
      <c r="GF167" s="27"/>
      <c r="GG167" s="27"/>
      <c r="GH167" s="27"/>
      <c r="GI167" s="27"/>
      <c r="GJ167" s="27"/>
      <c r="GK167" s="27"/>
      <c r="GL167" s="27"/>
      <c r="GM167" s="27"/>
      <c r="GN167" s="27"/>
      <c r="GO167" s="27"/>
      <c r="GP167" s="27"/>
      <c r="GQ167" s="27"/>
      <c r="GR167" s="27"/>
      <c r="GS167" s="27"/>
      <c r="GT167" s="27"/>
      <c r="GU167" s="27"/>
      <c r="GV167" s="27"/>
      <c r="GW167" s="27"/>
      <c r="GX167" s="27"/>
      <c r="GY167" s="27"/>
      <c r="GZ167" s="27"/>
      <c r="HA167" s="27"/>
      <c r="HB167" s="27"/>
      <c r="HC167" s="27"/>
      <c r="HD167" s="27"/>
      <c r="HE167" s="27"/>
      <c r="HF167" s="27"/>
      <c r="HG167" s="27"/>
      <c r="HH167" s="27"/>
      <c r="HI167" s="27"/>
      <c r="HJ167" s="27"/>
      <c r="HK167" s="27"/>
      <c r="HL167" s="27"/>
      <c r="HM167" s="27"/>
      <c r="HN167" s="27"/>
      <c r="HO167" s="27"/>
      <c r="HP167" s="27"/>
      <c r="HQ167" s="27"/>
      <c r="HR167" s="27"/>
      <c r="HS167" s="27"/>
      <c r="HT167" s="27"/>
      <c r="HU167" s="27"/>
      <c r="HV167" s="27"/>
      <c r="HW167" s="27"/>
      <c r="HX167" s="27"/>
      <c r="HY167" s="27"/>
      <c r="HZ167" s="27"/>
      <c r="IA167" s="27"/>
      <c r="IB167" s="27"/>
      <c r="IC167" s="27"/>
      <c r="ID167" s="27"/>
      <c r="IE167" s="27"/>
      <c r="IF167" s="27"/>
      <c r="IG167" s="27"/>
      <c r="IH167" s="27"/>
      <c r="II167" s="27"/>
      <c r="IJ167" s="27"/>
      <c r="IK167" s="27"/>
      <c r="IL167" s="27"/>
      <c r="IM167" s="27"/>
      <c r="IN167" s="27"/>
      <c r="IO167" s="27"/>
      <c r="IP167" s="27"/>
      <c r="IQ167" s="27"/>
    </row>
    <row r="168" spans="1:255" s="22" customFormat="1">
      <c r="A168" s="27"/>
      <c r="B168" s="23"/>
      <c r="C168" s="24"/>
      <c r="D168" s="23"/>
      <c r="E168" s="23"/>
      <c r="F168" s="27"/>
      <c r="G168" s="23"/>
      <c r="H168" s="24"/>
      <c r="L168" s="23"/>
      <c r="M168" s="25"/>
      <c r="N168" s="26"/>
      <c r="O168" s="26"/>
      <c r="P168" s="26"/>
      <c r="Q168" s="26"/>
      <c r="R168" s="26"/>
      <c r="S168" s="25"/>
      <c r="T168" s="26"/>
      <c r="U168" s="26"/>
      <c r="V168" s="26"/>
      <c r="W168" s="26"/>
      <c r="X168" s="25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  <c r="AJ168" s="26"/>
      <c r="AK168" s="26"/>
      <c r="AL168" s="26"/>
      <c r="AM168" s="26"/>
      <c r="AN168" s="26"/>
      <c r="AO168" s="26"/>
      <c r="AP168" s="26"/>
      <c r="AQ168" s="26"/>
      <c r="AR168" s="25"/>
      <c r="AS168" s="26"/>
      <c r="AT168" s="26"/>
      <c r="AU168" s="26"/>
      <c r="AV168" s="26"/>
      <c r="AW168" s="25"/>
      <c r="AX168" s="26"/>
      <c r="AY168" s="26"/>
      <c r="AZ168" s="26"/>
      <c r="BA168" s="26"/>
      <c r="BB168" s="26"/>
      <c r="BC168" s="26"/>
      <c r="BD168" s="27"/>
      <c r="BE168" s="27"/>
      <c r="BF168" s="27"/>
      <c r="BG168" s="27"/>
      <c r="BH168" s="27"/>
      <c r="BI168" s="27"/>
      <c r="BJ168" s="27"/>
      <c r="BK168" s="27"/>
      <c r="BL168" s="27"/>
      <c r="BM168" s="27"/>
      <c r="BN168" s="27"/>
      <c r="BO168" s="27"/>
      <c r="BP168" s="27"/>
      <c r="BQ168" s="27"/>
      <c r="BR168" s="27"/>
      <c r="BS168" s="27"/>
      <c r="BT168" s="27"/>
      <c r="BU168" s="27"/>
      <c r="BV168" s="27"/>
      <c r="BW168" s="27"/>
      <c r="BX168" s="27"/>
      <c r="BY168" s="27"/>
      <c r="BZ168" s="27"/>
      <c r="CA168" s="27"/>
      <c r="CB168" s="27"/>
      <c r="CC168" s="27"/>
      <c r="CD168" s="27"/>
      <c r="CE168" s="27"/>
      <c r="CF168" s="27"/>
      <c r="CG168" s="27"/>
      <c r="CH168" s="27"/>
      <c r="CI168" s="27"/>
      <c r="CJ168" s="27"/>
      <c r="CK168" s="27"/>
      <c r="CL168" s="27"/>
      <c r="CM168" s="27"/>
      <c r="CN168" s="27"/>
      <c r="CO168" s="27"/>
      <c r="CP168" s="27"/>
      <c r="CQ168" s="27"/>
      <c r="CR168" s="27"/>
      <c r="CS168" s="27"/>
      <c r="CT168" s="27"/>
      <c r="CU168" s="27"/>
      <c r="CV168" s="27"/>
      <c r="CW168" s="27"/>
      <c r="CX168" s="27"/>
      <c r="CY168" s="27"/>
      <c r="CZ168" s="27"/>
      <c r="DA168" s="27"/>
      <c r="DB168" s="27"/>
      <c r="DC168" s="27"/>
      <c r="DD168" s="27"/>
      <c r="DE168" s="27"/>
      <c r="DF168" s="27"/>
      <c r="DG168" s="27"/>
      <c r="DH168" s="27"/>
      <c r="DI168" s="27"/>
      <c r="DJ168" s="27"/>
      <c r="DK168" s="27"/>
      <c r="DL168" s="27"/>
      <c r="DM168" s="27"/>
      <c r="DN168" s="27"/>
      <c r="DO168" s="27"/>
      <c r="DP168" s="27"/>
      <c r="DQ168" s="27"/>
      <c r="DR168" s="27"/>
      <c r="DS168" s="27"/>
      <c r="DT168" s="27"/>
      <c r="DU168" s="27"/>
      <c r="DV168" s="27"/>
      <c r="DW168" s="27"/>
      <c r="DX168" s="27"/>
      <c r="DY168" s="27"/>
      <c r="DZ168" s="27"/>
      <c r="EA168" s="27"/>
      <c r="EB168" s="27"/>
      <c r="EC168" s="27"/>
      <c r="ED168" s="27"/>
      <c r="EE168" s="27"/>
      <c r="EF168" s="27"/>
      <c r="EG168" s="27"/>
      <c r="EH168" s="27"/>
      <c r="EI168" s="27"/>
      <c r="EJ168" s="27"/>
      <c r="EK168" s="27"/>
      <c r="EL168" s="27"/>
      <c r="EM168" s="27"/>
      <c r="EN168" s="27"/>
      <c r="EO168" s="27"/>
      <c r="EP168" s="27"/>
      <c r="EQ168" s="27"/>
      <c r="ER168" s="27"/>
      <c r="ES168" s="27"/>
      <c r="ET168" s="27"/>
      <c r="EU168" s="27"/>
      <c r="EV168" s="27"/>
      <c r="EW168" s="27"/>
      <c r="EX168" s="27"/>
      <c r="EY168" s="27"/>
      <c r="EZ168" s="27"/>
      <c r="FA168" s="27"/>
      <c r="FB168" s="27"/>
      <c r="FC168" s="27"/>
      <c r="FD168" s="27"/>
      <c r="FE168" s="27"/>
      <c r="FF168" s="27"/>
      <c r="FG168" s="27"/>
      <c r="FH168" s="27"/>
      <c r="FI168" s="27"/>
      <c r="FJ168" s="27"/>
      <c r="FK168" s="27"/>
      <c r="FL168" s="27"/>
      <c r="FM168" s="27"/>
      <c r="FN168" s="27"/>
      <c r="FO168" s="27"/>
      <c r="FP168" s="27"/>
      <c r="FQ168" s="27"/>
      <c r="FR168" s="27"/>
      <c r="FS168" s="27"/>
      <c r="FT168" s="27"/>
      <c r="FU168" s="27"/>
      <c r="FV168" s="27"/>
      <c r="FW168" s="27"/>
      <c r="FX168" s="27"/>
      <c r="FY168" s="27"/>
      <c r="FZ168" s="27"/>
      <c r="GA168" s="27"/>
      <c r="GB168" s="27"/>
      <c r="GC168" s="27"/>
      <c r="GD168" s="27"/>
      <c r="GE168" s="27"/>
      <c r="GF168" s="27"/>
      <c r="GG168" s="27"/>
      <c r="GH168" s="27"/>
      <c r="GI168" s="27"/>
      <c r="GJ168" s="27"/>
      <c r="GK168" s="27"/>
      <c r="GL168" s="27"/>
      <c r="GM168" s="27"/>
      <c r="GN168" s="27"/>
      <c r="GO168" s="27"/>
      <c r="GP168" s="27"/>
      <c r="GQ168" s="27"/>
      <c r="GR168" s="27"/>
      <c r="GS168" s="27"/>
      <c r="GT168" s="27"/>
      <c r="GU168" s="27"/>
      <c r="GV168" s="27"/>
      <c r="GW168" s="27"/>
      <c r="GX168" s="27"/>
      <c r="GY168" s="27"/>
      <c r="GZ168" s="27"/>
      <c r="HA168" s="27"/>
      <c r="HB168" s="27"/>
      <c r="HC168" s="27"/>
      <c r="HD168" s="27"/>
      <c r="HE168" s="27"/>
      <c r="HF168" s="27"/>
      <c r="HG168" s="27"/>
      <c r="HH168" s="27"/>
      <c r="HI168" s="27"/>
      <c r="HJ168" s="27"/>
      <c r="HK168" s="27"/>
      <c r="HL168" s="27"/>
      <c r="HM168" s="27"/>
      <c r="HN168" s="27"/>
      <c r="HO168" s="27"/>
      <c r="HP168" s="27"/>
      <c r="HQ168" s="27"/>
      <c r="HR168" s="27"/>
      <c r="HS168" s="27"/>
      <c r="HT168" s="27"/>
      <c r="HU168" s="27"/>
      <c r="HV168" s="27"/>
      <c r="HW168" s="27"/>
      <c r="HX168" s="27"/>
      <c r="HY168" s="27"/>
      <c r="HZ168" s="27"/>
      <c r="IA168" s="27"/>
      <c r="IB168" s="27"/>
      <c r="IC168" s="27"/>
      <c r="ID168" s="27"/>
      <c r="IE168" s="27"/>
      <c r="IF168" s="27"/>
      <c r="IG168" s="27"/>
      <c r="IH168" s="27"/>
      <c r="II168" s="27"/>
      <c r="IJ168" s="27"/>
      <c r="IK168" s="27"/>
      <c r="IL168" s="27"/>
      <c r="IM168" s="27"/>
      <c r="IN168" s="27"/>
      <c r="IO168" s="27"/>
      <c r="IP168" s="27"/>
      <c r="IQ168" s="27"/>
    </row>
    <row r="169" spans="1:255" s="22" customFormat="1">
      <c r="A169" s="27"/>
      <c r="B169" s="23"/>
      <c r="C169" s="24"/>
      <c r="D169" s="23"/>
      <c r="E169" s="23"/>
      <c r="F169" s="27"/>
      <c r="G169" s="23"/>
      <c r="H169" s="24"/>
      <c r="L169" s="23"/>
      <c r="M169" s="25"/>
      <c r="N169" s="26"/>
      <c r="O169" s="26"/>
      <c r="P169" s="26"/>
      <c r="Q169" s="26"/>
      <c r="R169" s="26"/>
      <c r="S169" s="25"/>
      <c r="T169" s="26"/>
      <c r="U169" s="26"/>
      <c r="V169" s="26"/>
      <c r="W169" s="26"/>
      <c r="X169" s="25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  <c r="AK169" s="26"/>
      <c r="AL169" s="26"/>
      <c r="AM169" s="26"/>
      <c r="AN169" s="26"/>
      <c r="AO169" s="26"/>
      <c r="AP169" s="26"/>
      <c r="AQ169" s="26"/>
      <c r="AR169" s="25"/>
      <c r="AS169" s="26"/>
      <c r="AT169" s="26"/>
      <c r="AU169" s="26"/>
      <c r="AV169" s="26"/>
      <c r="AW169" s="25"/>
      <c r="AX169" s="26"/>
      <c r="AY169" s="26"/>
      <c r="AZ169" s="26"/>
      <c r="BA169" s="26"/>
      <c r="BB169" s="26"/>
      <c r="BC169" s="26"/>
      <c r="BD169" s="27"/>
      <c r="BE169" s="27"/>
      <c r="BF169" s="27"/>
      <c r="BG169" s="27"/>
      <c r="BH169" s="27"/>
      <c r="BI169" s="27"/>
      <c r="BJ169" s="27"/>
      <c r="BK169" s="27"/>
      <c r="BL169" s="27"/>
      <c r="BM169" s="27"/>
      <c r="BN169" s="27"/>
      <c r="BO169" s="27"/>
      <c r="BP169" s="27"/>
      <c r="BQ169" s="27"/>
      <c r="BR169" s="27"/>
      <c r="BS169" s="27"/>
      <c r="BT169" s="27"/>
      <c r="BU169" s="27"/>
      <c r="BV169" s="27"/>
      <c r="BW169" s="27"/>
      <c r="BX169" s="27"/>
      <c r="BY169" s="27"/>
      <c r="BZ169" s="27"/>
      <c r="CA169" s="27"/>
      <c r="CB169" s="27"/>
      <c r="CC169" s="27"/>
      <c r="CD169" s="27"/>
      <c r="CE169" s="27"/>
      <c r="CF169" s="27"/>
      <c r="CG169" s="27"/>
      <c r="CH169" s="27"/>
      <c r="CI169" s="27"/>
      <c r="CJ169" s="27"/>
      <c r="CK169" s="27"/>
      <c r="CL169" s="27"/>
      <c r="CM169" s="27"/>
      <c r="CN169" s="27"/>
      <c r="CO169" s="27"/>
      <c r="CP169" s="27"/>
      <c r="CQ169" s="27"/>
      <c r="CR169" s="27"/>
      <c r="CS169" s="27"/>
      <c r="CT169" s="27"/>
      <c r="CU169" s="27"/>
      <c r="CV169" s="27"/>
      <c r="CW169" s="27"/>
      <c r="CX169" s="27"/>
      <c r="CY169" s="27"/>
      <c r="CZ169" s="27"/>
      <c r="DA169" s="27"/>
      <c r="DB169" s="27"/>
      <c r="DC169" s="27"/>
      <c r="DD169" s="27"/>
      <c r="DE169" s="27"/>
      <c r="DF169" s="27"/>
      <c r="DG169" s="27"/>
      <c r="DH169" s="27"/>
      <c r="DI169" s="27"/>
      <c r="DJ169" s="27"/>
      <c r="DK169" s="27"/>
      <c r="DL169" s="27"/>
      <c r="DM169" s="27"/>
      <c r="DN169" s="27"/>
      <c r="DO169" s="27"/>
      <c r="DP169" s="27"/>
      <c r="DQ169" s="27"/>
      <c r="DR169" s="27"/>
      <c r="DS169" s="27"/>
      <c r="DT169" s="27"/>
      <c r="DU169" s="27"/>
      <c r="DV169" s="27"/>
      <c r="DW169" s="27"/>
      <c r="DX169" s="27"/>
      <c r="DY169" s="27"/>
      <c r="DZ169" s="27"/>
      <c r="EA169" s="27"/>
      <c r="EB169" s="27"/>
      <c r="EC169" s="27"/>
      <c r="ED169" s="27"/>
      <c r="EE169" s="27"/>
      <c r="EF169" s="27"/>
      <c r="EG169" s="27"/>
      <c r="EH169" s="27"/>
      <c r="EI169" s="27"/>
      <c r="EJ169" s="27"/>
      <c r="EK169" s="27"/>
      <c r="EL169" s="27"/>
      <c r="EM169" s="27"/>
      <c r="EN169" s="27"/>
      <c r="EO169" s="27"/>
      <c r="EP169" s="27"/>
      <c r="EQ169" s="27"/>
      <c r="ER169" s="27"/>
      <c r="ES169" s="27"/>
      <c r="ET169" s="27"/>
      <c r="EU169" s="27"/>
      <c r="EV169" s="27"/>
      <c r="EW169" s="27"/>
      <c r="EX169" s="27"/>
      <c r="EY169" s="27"/>
      <c r="EZ169" s="27"/>
      <c r="FA169" s="27"/>
      <c r="FB169" s="27"/>
      <c r="FC169" s="27"/>
      <c r="FD169" s="27"/>
      <c r="FE169" s="27"/>
      <c r="FF169" s="27"/>
      <c r="FG169" s="27"/>
      <c r="FH169" s="27"/>
      <c r="FI169" s="27"/>
      <c r="FJ169" s="27"/>
      <c r="FK169" s="27"/>
      <c r="FL169" s="27"/>
      <c r="FM169" s="27"/>
      <c r="FN169" s="27"/>
      <c r="FO169" s="27"/>
      <c r="FP169" s="27"/>
      <c r="FQ169" s="27"/>
      <c r="FR169" s="27"/>
      <c r="FS169" s="27"/>
      <c r="FT169" s="27"/>
      <c r="FU169" s="27"/>
      <c r="FV169" s="27"/>
      <c r="FW169" s="27"/>
      <c r="FX169" s="27"/>
      <c r="FY169" s="27"/>
      <c r="FZ169" s="27"/>
      <c r="GA169" s="27"/>
      <c r="GB169" s="27"/>
      <c r="GC169" s="27"/>
      <c r="GD169" s="27"/>
      <c r="GE169" s="27"/>
      <c r="GF169" s="27"/>
      <c r="GG169" s="27"/>
      <c r="GH169" s="27"/>
      <c r="GI169" s="27"/>
      <c r="GJ169" s="27"/>
      <c r="GK169" s="27"/>
      <c r="GL169" s="27"/>
      <c r="GM169" s="27"/>
      <c r="GN169" s="27"/>
      <c r="GO169" s="27"/>
      <c r="GP169" s="27"/>
      <c r="GQ169" s="27"/>
      <c r="GR169" s="27"/>
      <c r="GS169" s="27"/>
      <c r="GT169" s="27"/>
      <c r="GU169" s="27"/>
      <c r="GV169" s="27"/>
      <c r="GW169" s="27"/>
      <c r="GX169" s="27"/>
      <c r="GY169" s="27"/>
      <c r="GZ169" s="27"/>
      <c r="HA169" s="27"/>
      <c r="HB169" s="27"/>
      <c r="HC169" s="27"/>
      <c r="HD169" s="27"/>
      <c r="HE169" s="27"/>
      <c r="HF169" s="27"/>
      <c r="HG169" s="27"/>
      <c r="HH169" s="27"/>
      <c r="HI169" s="27"/>
      <c r="HJ169" s="27"/>
      <c r="HK169" s="27"/>
      <c r="HL169" s="27"/>
      <c r="HM169" s="27"/>
      <c r="HN169" s="27"/>
      <c r="HO169" s="27"/>
      <c r="HP169" s="27"/>
      <c r="HQ169" s="27"/>
      <c r="HR169" s="27"/>
      <c r="HS169" s="27"/>
      <c r="HT169" s="27"/>
      <c r="HU169" s="27"/>
      <c r="HV169" s="27"/>
      <c r="HW169" s="27"/>
      <c r="HX169" s="27"/>
      <c r="HY169" s="27"/>
      <c r="HZ169" s="27"/>
      <c r="IA169" s="27"/>
      <c r="IB169" s="27"/>
      <c r="IC169" s="27"/>
      <c r="ID169" s="27"/>
      <c r="IE169" s="27"/>
      <c r="IF169" s="27"/>
      <c r="IG169" s="27"/>
      <c r="IH169" s="27"/>
      <c r="II169" s="27"/>
      <c r="IJ169" s="27"/>
      <c r="IK169" s="27"/>
      <c r="IL169" s="27"/>
      <c r="IM169" s="27"/>
      <c r="IN169" s="27"/>
      <c r="IO169" s="27"/>
      <c r="IP169" s="27"/>
      <c r="IQ169" s="27"/>
    </row>
    <row r="170" spans="1:255" s="22" customFormat="1">
      <c r="A170" s="27"/>
      <c r="B170" s="23"/>
      <c r="C170" s="24"/>
      <c r="D170" s="23"/>
      <c r="E170" s="23"/>
      <c r="F170" s="27"/>
      <c r="G170" s="23"/>
      <c r="H170" s="24"/>
      <c r="L170" s="23"/>
      <c r="M170" s="25"/>
      <c r="N170" s="26"/>
      <c r="O170" s="26"/>
      <c r="P170" s="26"/>
      <c r="Q170" s="26"/>
      <c r="R170" s="26"/>
      <c r="S170" s="25"/>
      <c r="T170" s="26"/>
      <c r="U170" s="26"/>
      <c r="V170" s="26"/>
      <c r="W170" s="26"/>
      <c r="X170" s="25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  <c r="AK170" s="26"/>
      <c r="AL170" s="26"/>
      <c r="AM170" s="26"/>
      <c r="AN170" s="26"/>
      <c r="AO170" s="26"/>
      <c r="AP170" s="26"/>
      <c r="AQ170" s="26"/>
      <c r="AR170" s="25"/>
      <c r="AS170" s="26"/>
      <c r="AT170" s="26"/>
      <c r="AU170" s="26"/>
      <c r="AV170" s="26"/>
      <c r="AW170" s="25"/>
      <c r="AX170" s="26"/>
      <c r="AY170" s="26"/>
      <c r="AZ170" s="26"/>
      <c r="BA170" s="26"/>
      <c r="BB170" s="26"/>
      <c r="BC170" s="26"/>
      <c r="BD170" s="27"/>
      <c r="BE170" s="27"/>
      <c r="BF170" s="27"/>
      <c r="BG170" s="27"/>
      <c r="BH170" s="27"/>
      <c r="BI170" s="27"/>
      <c r="BJ170" s="27"/>
      <c r="BK170" s="27"/>
      <c r="BL170" s="27"/>
      <c r="BM170" s="27"/>
      <c r="BN170" s="27"/>
      <c r="BO170" s="27"/>
      <c r="BP170" s="27"/>
      <c r="BQ170" s="27"/>
      <c r="BR170" s="27"/>
      <c r="BS170" s="27"/>
      <c r="BT170" s="27"/>
      <c r="BU170" s="27"/>
      <c r="BV170" s="27"/>
      <c r="BW170" s="27"/>
      <c r="BX170" s="27"/>
      <c r="BY170" s="27"/>
      <c r="BZ170" s="27"/>
      <c r="CA170" s="27"/>
      <c r="CB170" s="27"/>
      <c r="CC170" s="27"/>
      <c r="CD170" s="27"/>
      <c r="CE170" s="27"/>
      <c r="CF170" s="27"/>
      <c r="CG170" s="27"/>
      <c r="CH170" s="27"/>
      <c r="CI170" s="27"/>
      <c r="CJ170" s="27"/>
      <c r="CK170" s="27"/>
      <c r="CL170" s="27"/>
      <c r="CM170" s="27"/>
      <c r="CN170" s="27"/>
      <c r="CO170" s="27"/>
      <c r="CP170" s="27"/>
      <c r="CQ170" s="27"/>
      <c r="CR170" s="27"/>
      <c r="CS170" s="27"/>
      <c r="CT170" s="27"/>
      <c r="CU170" s="27"/>
      <c r="CV170" s="27"/>
      <c r="CW170" s="27"/>
      <c r="CX170" s="27"/>
      <c r="CY170" s="27"/>
      <c r="CZ170" s="27"/>
      <c r="DA170" s="27"/>
      <c r="DB170" s="27"/>
      <c r="DC170" s="27"/>
      <c r="DD170" s="27"/>
      <c r="DE170" s="27"/>
      <c r="DF170" s="27"/>
      <c r="DG170" s="27"/>
      <c r="DH170" s="27"/>
      <c r="DI170" s="27"/>
      <c r="DJ170" s="27"/>
      <c r="DK170" s="27"/>
      <c r="DL170" s="27"/>
      <c r="DM170" s="27"/>
      <c r="DN170" s="27"/>
      <c r="DO170" s="27"/>
      <c r="DP170" s="27"/>
      <c r="DQ170" s="27"/>
      <c r="DR170" s="27"/>
      <c r="DS170" s="27"/>
      <c r="DT170" s="27"/>
      <c r="DU170" s="27"/>
      <c r="DV170" s="27"/>
      <c r="DW170" s="27"/>
      <c r="DX170" s="27"/>
      <c r="DY170" s="27"/>
      <c r="DZ170" s="27"/>
      <c r="EA170" s="27"/>
      <c r="EB170" s="27"/>
      <c r="EC170" s="27"/>
      <c r="ED170" s="27"/>
      <c r="EE170" s="27"/>
      <c r="EF170" s="27"/>
      <c r="EG170" s="27"/>
      <c r="EH170" s="27"/>
      <c r="EI170" s="27"/>
      <c r="EJ170" s="27"/>
      <c r="EK170" s="27"/>
      <c r="EL170" s="27"/>
      <c r="EM170" s="27"/>
      <c r="EN170" s="27"/>
      <c r="EO170" s="27"/>
      <c r="EP170" s="27"/>
      <c r="EQ170" s="27"/>
      <c r="ER170" s="27"/>
      <c r="ES170" s="27"/>
      <c r="ET170" s="27"/>
      <c r="EU170" s="27"/>
      <c r="EV170" s="27"/>
      <c r="EW170" s="27"/>
      <c r="EX170" s="27"/>
      <c r="EY170" s="27"/>
      <c r="EZ170" s="27"/>
      <c r="FA170" s="27"/>
      <c r="FB170" s="27"/>
      <c r="FC170" s="27"/>
      <c r="FD170" s="27"/>
      <c r="FE170" s="27"/>
      <c r="FF170" s="27"/>
      <c r="FG170" s="27"/>
      <c r="FH170" s="27"/>
      <c r="FI170" s="27"/>
      <c r="FJ170" s="27"/>
      <c r="FK170" s="27"/>
      <c r="FL170" s="27"/>
      <c r="FM170" s="27"/>
      <c r="FN170" s="27"/>
      <c r="FO170" s="27"/>
      <c r="FP170" s="27"/>
      <c r="FQ170" s="27"/>
      <c r="FR170" s="27"/>
      <c r="FS170" s="27"/>
      <c r="FT170" s="27"/>
      <c r="FU170" s="27"/>
      <c r="FV170" s="27"/>
      <c r="FW170" s="27"/>
      <c r="FX170" s="27"/>
      <c r="FY170" s="27"/>
      <c r="FZ170" s="27"/>
      <c r="GA170" s="27"/>
      <c r="GB170" s="27"/>
      <c r="GC170" s="27"/>
      <c r="GD170" s="27"/>
      <c r="GE170" s="27"/>
      <c r="GF170" s="27"/>
      <c r="GG170" s="27"/>
      <c r="GH170" s="27"/>
      <c r="GI170" s="27"/>
      <c r="GJ170" s="27"/>
      <c r="GK170" s="27"/>
      <c r="GL170" s="27"/>
      <c r="GM170" s="27"/>
      <c r="GN170" s="27"/>
      <c r="GO170" s="27"/>
      <c r="GP170" s="27"/>
      <c r="GQ170" s="27"/>
      <c r="GR170" s="27"/>
      <c r="GS170" s="27"/>
      <c r="GT170" s="27"/>
      <c r="GU170" s="27"/>
      <c r="GV170" s="27"/>
      <c r="GW170" s="27"/>
      <c r="GX170" s="27"/>
      <c r="GY170" s="27"/>
      <c r="GZ170" s="27"/>
      <c r="HA170" s="27"/>
      <c r="HB170" s="27"/>
      <c r="HC170" s="27"/>
      <c r="HD170" s="27"/>
      <c r="HE170" s="27"/>
      <c r="HF170" s="27"/>
      <c r="HG170" s="27"/>
      <c r="HH170" s="27"/>
      <c r="HI170" s="27"/>
      <c r="HJ170" s="27"/>
      <c r="HK170" s="27"/>
      <c r="HL170" s="27"/>
      <c r="HM170" s="27"/>
      <c r="HN170" s="27"/>
      <c r="HO170" s="27"/>
      <c r="HP170" s="27"/>
      <c r="HQ170" s="27"/>
      <c r="HR170" s="27"/>
      <c r="HS170" s="27"/>
      <c r="HT170" s="27"/>
      <c r="HU170" s="27"/>
      <c r="HV170" s="27"/>
      <c r="HW170" s="27"/>
      <c r="HX170" s="27"/>
      <c r="HY170" s="27"/>
      <c r="HZ170" s="27"/>
      <c r="IA170" s="27"/>
      <c r="IB170" s="27"/>
      <c r="IC170" s="27"/>
      <c r="ID170" s="27"/>
      <c r="IE170" s="27"/>
      <c r="IF170" s="27"/>
      <c r="IG170" s="27"/>
      <c r="IH170" s="27"/>
      <c r="II170" s="27"/>
      <c r="IJ170" s="27"/>
      <c r="IK170" s="27"/>
      <c r="IL170" s="27"/>
      <c r="IM170" s="27"/>
      <c r="IN170" s="27"/>
      <c r="IO170" s="27"/>
      <c r="IP170" s="27"/>
      <c r="IQ170" s="27"/>
    </row>
    <row r="171" spans="1:255" s="22" customFormat="1">
      <c r="A171" s="27"/>
      <c r="B171" s="23"/>
      <c r="C171" s="24"/>
      <c r="D171" s="23"/>
      <c r="E171" s="23"/>
      <c r="F171" s="27"/>
      <c r="G171" s="23"/>
      <c r="H171" s="24"/>
      <c r="L171" s="23"/>
      <c r="M171" s="25"/>
      <c r="N171" s="26"/>
      <c r="O171" s="26"/>
      <c r="P171" s="26"/>
      <c r="Q171" s="26"/>
      <c r="R171" s="26"/>
      <c r="S171" s="25"/>
      <c r="T171" s="26"/>
      <c r="U171" s="26"/>
      <c r="V171" s="26"/>
      <c r="W171" s="26"/>
      <c r="X171" s="25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6"/>
      <c r="AL171" s="26"/>
      <c r="AM171" s="26"/>
      <c r="AN171" s="26"/>
      <c r="AO171" s="26"/>
      <c r="AP171" s="26"/>
      <c r="AQ171" s="26"/>
      <c r="AR171" s="25"/>
      <c r="AS171" s="26"/>
      <c r="AT171" s="26"/>
      <c r="AU171" s="26"/>
      <c r="AV171" s="26"/>
      <c r="AW171" s="25"/>
      <c r="AX171" s="26"/>
      <c r="AY171" s="26"/>
      <c r="AZ171" s="26"/>
      <c r="BA171" s="26"/>
      <c r="BB171" s="26"/>
      <c r="BC171" s="26"/>
      <c r="BD171" s="27"/>
      <c r="BE171" s="27"/>
      <c r="BF171" s="27"/>
      <c r="BG171" s="27"/>
      <c r="BH171" s="27"/>
      <c r="BI171" s="27"/>
      <c r="BJ171" s="27"/>
      <c r="BK171" s="27"/>
      <c r="BL171" s="27"/>
      <c r="BM171" s="27"/>
      <c r="BN171" s="27"/>
      <c r="BO171" s="27"/>
      <c r="BP171" s="27"/>
      <c r="BQ171" s="27"/>
      <c r="BR171" s="27"/>
      <c r="BS171" s="27"/>
      <c r="BT171" s="27"/>
      <c r="BU171" s="27"/>
      <c r="BV171" s="27"/>
      <c r="BW171" s="27"/>
      <c r="BX171" s="27"/>
      <c r="BY171" s="27"/>
      <c r="BZ171" s="27"/>
      <c r="CA171" s="27"/>
      <c r="CB171" s="27"/>
      <c r="CC171" s="27"/>
      <c r="CD171" s="27"/>
      <c r="CE171" s="27"/>
      <c r="CF171" s="27"/>
      <c r="CG171" s="27"/>
      <c r="CH171" s="27"/>
      <c r="CI171" s="27"/>
      <c r="CJ171" s="27"/>
      <c r="CK171" s="27"/>
      <c r="CL171" s="27"/>
      <c r="CM171" s="27"/>
      <c r="CN171" s="27"/>
      <c r="CO171" s="27"/>
      <c r="CP171" s="27"/>
      <c r="CQ171" s="27"/>
      <c r="CR171" s="27"/>
      <c r="CS171" s="27"/>
      <c r="CT171" s="27"/>
      <c r="CU171" s="27"/>
      <c r="CV171" s="27"/>
      <c r="CW171" s="27"/>
      <c r="CX171" s="27"/>
      <c r="CY171" s="27"/>
      <c r="CZ171" s="27"/>
      <c r="DA171" s="27"/>
      <c r="DB171" s="27"/>
      <c r="DC171" s="27"/>
      <c r="DD171" s="27"/>
      <c r="DE171" s="27"/>
      <c r="DF171" s="27"/>
      <c r="DG171" s="27"/>
      <c r="DH171" s="27"/>
      <c r="DI171" s="27"/>
      <c r="DJ171" s="27"/>
      <c r="DK171" s="27"/>
      <c r="DL171" s="27"/>
      <c r="DM171" s="27"/>
      <c r="DN171" s="27"/>
      <c r="DO171" s="27"/>
      <c r="DP171" s="27"/>
      <c r="DQ171" s="27"/>
      <c r="DR171" s="27"/>
      <c r="DS171" s="27"/>
      <c r="DT171" s="27"/>
      <c r="DU171" s="27"/>
      <c r="DV171" s="27"/>
      <c r="DW171" s="27"/>
      <c r="DX171" s="27"/>
      <c r="DY171" s="27"/>
      <c r="DZ171" s="27"/>
      <c r="EA171" s="27"/>
      <c r="EB171" s="27"/>
      <c r="EC171" s="27"/>
      <c r="ED171" s="27"/>
      <c r="EE171" s="27"/>
      <c r="EF171" s="27"/>
      <c r="EG171" s="27"/>
      <c r="EH171" s="27"/>
      <c r="EI171" s="27"/>
      <c r="EJ171" s="27"/>
      <c r="EK171" s="27"/>
      <c r="EL171" s="27"/>
      <c r="EM171" s="27"/>
      <c r="EN171" s="27"/>
      <c r="EO171" s="27"/>
      <c r="EP171" s="27"/>
      <c r="EQ171" s="27"/>
      <c r="ER171" s="27"/>
      <c r="ES171" s="27"/>
      <c r="ET171" s="27"/>
      <c r="EU171" s="27"/>
      <c r="EV171" s="27"/>
      <c r="EW171" s="27"/>
      <c r="EX171" s="27"/>
      <c r="EY171" s="27"/>
      <c r="EZ171" s="27"/>
      <c r="FA171" s="27"/>
      <c r="FB171" s="27"/>
      <c r="FC171" s="27"/>
      <c r="FD171" s="27"/>
      <c r="FE171" s="27"/>
      <c r="FF171" s="27"/>
      <c r="FG171" s="27"/>
      <c r="FH171" s="27"/>
      <c r="FI171" s="27"/>
      <c r="FJ171" s="27"/>
      <c r="FK171" s="27"/>
      <c r="FL171" s="27"/>
      <c r="FM171" s="27"/>
      <c r="FN171" s="27"/>
      <c r="FO171" s="27"/>
      <c r="FP171" s="27"/>
      <c r="FQ171" s="27"/>
      <c r="FR171" s="27"/>
      <c r="FS171" s="27"/>
      <c r="FT171" s="27"/>
      <c r="FU171" s="27"/>
      <c r="FV171" s="27"/>
      <c r="FW171" s="27"/>
      <c r="FX171" s="27"/>
      <c r="FY171" s="27"/>
      <c r="FZ171" s="27"/>
      <c r="GA171" s="27"/>
      <c r="GB171" s="27"/>
      <c r="GC171" s="27"/>
      <c r="GD171" s="27"/>
      <c r="GE171" s="27"/>
      <c r="GF171" s="27"/>
      <c r="GG171" s="27"/>
      <c r="GH171" s="27"/>
      <c r="GI171" s="27"/>
      <c r="GJ171" s="27"/>
      <c r="GK171" s="27"/>
      <c r="GL171" s="27"/>
      <c r="GM171" s="27"/>
      <c r="GN171" s="27"/>
      <c r="GO171" s="27"/>
      <c r="GP171" s="27"/>
      <c r="GQ171" s="27"/>
      <c r="GR171" s="27"/>
      <c r="GS171" s="27"/>
      <c r="GT171" s="27"/>
      <c r="GU171" s="27"/>
      <c r="GV171" s="27"/>
      <c r="GW171" s="27"/>
      <c r="GX171" s="27"/>
      <c r="GY171" s="27"/>
      <c r="GZ171" s="27"/>
      <c r="HA171" s="27"/>
      <c r="HB171" s="27"/>
      <c r="HC171" s="27"/>
      <c r="HD171" s="27"/>
      <c r="HE171" s="27"/>
      <c r="HF171" s="27"/>
      <c r="HG171" s="27"/>
      <c r="HH171" s="27"/>
      <c r="HI171" s="27"/>
      <c r="HJ171" s="27"/>
      <c r="HK171" s="27"/>
      <c r="HL171" s="27"/>
      <c r="HM171" s="27"/>
      <c r="HN171" s="27"/>
      <c r="HO171" s="27"/>
      <c r="HP171" s="27"/>
      <c r="HQ171" s="27"/>
      <c r="HR171" s="27"/>
      <c r="HS171" s="27"/>
      <c r="HT171" s="27"/>
      <c r="HU171" s="27"/>
      <c r="HV171" s="27"/>
      <c r="HW171" s="27"/>
      <c r="HX171" s="27"/>
      <c r="HY171" s="27"/>
      <c r="HZ171" s="27"/>
      <c r="IA171" s="27"/>
      <c r="IB171" s="27"/>
      <c r="IC171" s="27"/>
      <c r="ID171" s="27"/>
      <c r="IE171" s="27"/>
      <c r="IF171" s="27"/>
      <c r="IG171" s="27"/>
      <c r="IH171" s="27"/>
      <c r="II171" s="27"/>
      <c r="IJ171" s="27"/>
      <c r="IK171" s="27"/>
      <c r="IL171" s="27"/>
      <c r="IM171" s="27"/>
      <c r="IN171" s="27"/>
      <c r="IO171" s="27"/>
      <c r="IP171" s="27"/>
      <c r="IQ171" s="27"/>
    </row>
    <row r="172" spans="1:255" s="22" customFormat="1">
      <c r="A172" s="27"/>
      <c r="B172" s="23"/>
      <c r="C172" s="24"/>
      <c r="D172" s="23"/>
      <c r="E172" s="23"/>
      <c r="F172" s="27"/>
      <c r="G172" s="23"/>
      <c r="H172" s="24"/>
      <c r="L172" s="23"/>
      <c r="M172" s="25"/>
      <c r="N172" s="26"/>
      <c r="O172" s="26"/>
      <c r="P172" s="26"/>
      <c r="Q172" s="26"/>
      <c r="R172" s="26"/>
      <c r="S172" s="25"/>
      <c r="T172" s="26"/>
      <c r="U172" s="26"/>
      <c r="V172" s="26"/>
      <c r="W172" s="26"/>
      <c r="X172" s="25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6"/>
      <c r="AL172" s="26"/>
      <c r="AM172" s="26"/>
      <c r="AN172" s="26"/>
      <c r="AO172" s="26"/>
      <c r="AP172" s="26"/>
      <c r="AQ172" s="26"/>
      <c r="AR172" s="25"/>
      <c r="AS172" s="26"/>
      <c r="AT172" s="26"/>
      <c r="AU172" s="26"/>
      <c r="AV172" s="26"/>
      <c r="AW172" s="25"/>
      <c r="AX172" s="26"/>
      <c r="AY172" s="26"/>
      <c r="AZ172" s="26"/>
      <c r="BA172" s="26"/>
      <c r="BB172" s="26"/>
      <c r="BC172" s="26"/>
      <c r="BD172" s="27"/>
      <c r="BE172" s="27"/>
      <c r="BF172" s="27"/>
      <c r="BG172" s="27"/>
      <c r="BH172" s="27"/>
      <c r="BI172" s="27"/>
      <c r="BJ172" s="27"/>
      <c r="BK172" s="27"/>
      <c r="BL172" s="27"/>
      <c r="BM172" s="27"/>
      <c r="BN172" s="27"/>
      <c r="BO172" s="27"/>
      <c r="BP172" s="27"/>
      <c r="BQ172" s="27"/>
      <c r="BR172" s="27"/>
      <c r="BS172" s="27"/>
      <c r="BT172" s="27"/>
      <c r="BU172" s="27"/>
      <c r="BV172" s="27"/>
      <c r="BW172" s="27"/>
      <c r="BX172" s="27"/>
      <c r="BY172" s="27"/>
      <c r="BZ172" s="27"/>
      <c r="CA172" s="27"/>
      <c r="CB172" s="27"/>
      <c r="CC172" s="27"/>
      <c r="CD172" s="27"/>
      <c r="CE172" s="27"/>
      <c r="CF172" s="27"/>
      <c r="CG172" s="27"/>
      <c r="CH172" s="27"/>
      <c r="CI172" s="27"/>
      <c r="CJ172" s="27"/>
      <c r="CK172" s="27"/>
      <c r="CL172" s="27"/>
      <c r="CM172" s="27"/>
      <c r="CN172" s="27"/>
      <c r="CO172" s="27"/>
      <c r="CP172" s="27"/>
      <c r="CQ172" s="27"/>
      <c r="CR172" s="27"/>
      <c r="CS172" s="27"/>
      <c r="CT172" s="27"/>
      <c r="CU172" s="27"/>
      <c r="CV172" s="27"/>
      <c r="CW172" s="27"/>
      <c r="CX172" s="27"/>
      <c r="CY172" s="27"/>
      <c r="CZ172" s="27"/>
      <c r="DA172" s="27"/>
      <c r="DB172" s="27"/>
      <c r="DC172" s="27"/>
      <c r="DD172" s="27"/>
      <c r="DE172" s="27"/>
      <c r="DF172" s="27"/>
      <c r="DG172" s="27"/>
      <c r="DH172" s="27"/>
      <c r="DI172" s="27"/>
      <c r="DJ172" s="27"/>
      <c r="DK172" s="27"/>
      <c r="DL172" s="27"/>
      <c r="DM172" s="27"/>
      <c r="DN172" s="27"/>
      <c r="DO172" s="27"/>
      <c r="DP172" s="27"/>
      <c r="DQ172" s="27"/>
      <c r="DR172" s="27"/>
      <c r="DS172" s="27"/>
      <c r="DT172" s="27"/>
      <c r="DU172" s="27"/>
      <c r="DV172" s="27"/>
      <c r="DW172" s="27"/>
      <c r="DX172" s="27"/>
      <c r="DY172" s="27"/>
      <c r="DZ172" s="27"/>
      <c r="EA172" s="27"/>
      <c r="EB172" s="27"/>
      <c r="EC172" s="27"/>
      <c r="ED172" s="27"/>
      <c r="EE172" s="27"/>
      <c r="EF172" s="27"/>
      <c r="EG172" s="27"/>
      <c r="EH172" s="27"/>
      <c r="EI172" s="27"/>
      <c r="EJ172" s="27"/>
      <c r="EK172" s="27"/>
      <c r="EL172" s="27"/>
      <c r="EM172" s="27"/>
      <c r="EN172" s="27"/>
      <c r="EO172" s="27"/>
      <c r="EP172" s="27"/>
      <c r="EQ172" s="27"/>
      <c r="ER172" s="27"/>
      <c r="ES172" s="27"/>
      <c r="ET172" s="27"/>
      <c r="EU172" s="27"/>
      <c r="EV172" s="27"/>
      <c r="EW172" s="27"/>
      <c r="EX172" s="27"/>
      <c r="EY172" s="27"/>
      <c r="EZ172" s="27"/>
      <c r="FA172" s="27"/>
      <c r="FB172" s="27"/>
      <c r="FC172" s="27"/>
      <c r="FD172" s="27"/>
      <c r="FE172" s="27"/>
      <c r="FF172" s="27"/>
      <c r="FG172" s="27"/>
      <c r="FH172" s="27"/>
      <c r="FI172" s="27"/>
      <c r="FJ172" s="27"/>
      <c r="FK172" s="27"/>
      <c r="FL172" s="27"/>
      <c r="FM172" s="27"/>
      <c r="FN172" s="27"/>
      <c r="FO172" s="27"/>
      <c r="FP172" s="27"/>
      <c r="FQ172" s="27"/>
      <c r="FR172" s="27"/>
      <c r="FS172" s="27"/>
      <c r="FT172" s="27"/>
      <c r="FU172" s="27"/>
      <c r="FV172" s="27"/>
      <c r="FW172" s="27"/>
      <c r="FX172" s="27"/>
      <c r="FY172" s="27"/>
      <c r="FZ172" s="27"/>
      <c r="GA172" s="27"/>
      <c r="GB172" s="27"/>
      <c r="GC172" s="27"/>
      <c r="GD172" s="27"/>
      <c r="GE172" s="27"/>
      <c r="GF172" s="27"/>
      <c r="GG172" s="27"/>
      <c r="GH172" s="27"/>
      <c r="GI172" s="27"/>
      <c r="GJ172" s="27"/>
      <c r="GK172" s="27"/>
      <c r="GL172" s="27"/>
      <c r="GM172" s="27"/>
      <c r="GN172" s="27"/>
      <c r="GO172" s="27"/>
      <c r="GP172" s="27"/>
      <c r="GQ172" s="27"/>
      <c r="GR172" s="27"/>
      <c r="GS172" s="27"/>
      <c r="GT172" s="27"/>
      <c r="GU172" s="27"/>
      <c r="GV172" s="27"/>
      <c r="GW172" s="27"/>
      <c r="GX172" s="27"/>
      <c r="GY172" s="27"/>
      <c r="GZ172" s="27"/>
      <c r="HA172" s="27"/>
      <c r="HB172" s="27"/>
      <c r="HC172" s="27"/>
      <c r="HD172" s="27"/>
      <c r="HE172" s="27"/>
      <c r="HF172" s="27"/>
      <c r="HG172" s="27"/>
      <c r="HH172" s="27"/>
      <c r="HI172" s="27"/>
      <c r="HJ172" s="27"/>
      <c r="HK172" s="27"/>
      <c r="HL172" s="27"/>
      <c r="HM172" s="27"/>
      <c r="HN172" s="27"/>
      <c r="HO172" s="27"/>
      <c r="HP172" s="27"/>
      <c r="HQ172" s="27"/>
      <c r="HR172" s="27"/>
      <c r="HS172" s="27"/>
      <c r="HT172" s="27"/>
      <c r="HU172" s="27"/>
      <c r="HV172" s="27"/>
      <c r="HW172" s="27"/>
      <c r="HX172" s="27"/>
      <c r="HY172" s="27"/>
      <c r="HZ172" s="27"/>
      <c r="IA172" s="27"/>
      <c r="IB172" s="27"/>
      <c r="IC172" s="27"/>
      <c r="ID172" s="27"/>
      <c r="IE172" s="27"/>
      <c r="IF172" s="27"/>
      <c r="IG172" s="27"/>
      <c r="IH172" s="27"/>
      <c r="II172" s="27"/>
      <c r="IJ172" s="27"/>
      <c r="IK172" s="27"/>
      <c r="IL172" s="27"/>
      <c r="IM172" s="27"/>
      <c r="IN172" s="27"/>
      <c r="IO172" s="27"/>
      <c r="IP172" s="27"/>
      <c r="IQ172" s="27"/>
    </row>
    <row r="173" spans="1:255" s="22" customFormat="1">
      <c r="A173" s="27"/>
      <c r="B173" s="23"/>
      <c r="C173" s="24"/>
      <c r="D173" s="23"/>
      <c r="E173" s="23"/>
      <c r="F173" s="27"/>
      <c r="G173" s="23"/>
      <c r="H173" s="24"/>
      <c r="L173" s="23"/>
      <c r="M173" s="25"/>
      <c r="N173" s="26"/>
      <c r="O173" s="26"/>
      <c r="P173" s="26"/>
      <c r="Q173" s="26"/>
      <c r="R173" s="26"/>
      <c r="S173" s="25"/>
      <c r="T173" s="26"/>
      <c r="U173" s="26"/>
      <c r="V173" s="26"/>
      <c r="W173" s="26"/>
      <c r="X173" s="25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6"/>
      <c r="AL173" s="26"/>
      <c r="AM173" s="26"/>
      <c r="AN173" s="26"/>
      <c r="AO173" s="26"/>
      <c r="AP173" s="26"/>
      <c r="AQ173" s="26"/>
      <c r="AR173" s="25"/>
      <c r="AS173" s="26"/>
      <c r="AT173" s="26"/>
      <c r="AU173" s="26"/>
      <c r="AV173" s="26"/>
      <c r="AW173" s="25"/>
      <c r="AX173" s="26"/>
      <c r="AY173" s="26"/>
      <c r="AZ173" s="26"/>
      <c r="BA173" s="26"/>
      <c r="BB173" s="26"/>
      <c r="BC173" s="26"/>
      <c r="BD173" s="27"/>
      <c r="BE173" s="27"/>
      <c r="BF173" s="27"/>
      <c r="BG173" s="27"/>
      <c r="BH173" s="27"/>
      <c r="BI173" s="27"/>
      <c r="BJ173" s="27"/>
      <c r="BK173" s="27"/>
      <c r="BL173" s="27"/>
      <c r="BM173" s="27"/>
      <c r="BN173" s="27"/>
      <c r="BO173" s="27"/>
      <c r="BP173" s="27"/>
      <c r="BQ173" s="27"/>
      <c r="BR173" s="27"/>
      <c r="BS173" s="27"/>
      <c r="BT173" s="27"/>
      <c r="BU173" s="27"/>
      <c r="BV173" s="27"/>
      <c r="BW173" s="27"/>
      <c r="BX173" s="27"/>
      <c r="BY173" s="27"/>
      <c r="BZ173" s="27"/>
      <c r="CA173" s="27"/>
      <c r="CB173" s="27"/>
      <c r="CC173" s="27"/>
      <c r="CD173" s="27"/>
      <c r="CE173" s="27"/>
      <c r="CF173" s="27"/>
      <c r="CG173" s="27"/>
      <c r="CH173" s="27"/>
      <c r="CI173" s="27"/>
      <c r="CJ173" s="27"/>
      <c r="CK173" s="27"/>
      <c r="CL173" s="27"/>
      <c r="CM173" s="27"/>
      <c r="CN173" s="27"/>
      <c r="CO173" s="27"/>
      <c r="CP173" s="27"/>
      <c r="CQ173" s="27"/>
      <c r="CR173" s="27"/>
      <c r="CS173" s="27"/>
      <c r="CT173" s="27"/>
      <c r="CU173" s="27"/>
      <c r="CV173" s="27"/>
      <c r="CW173" s="27"/>
      <c r="CX173" s="27"/>
      <c r="CY173" s="27"/>
      <c r="CZ173" s="27"/>
      <c r="DA173" s="27"/>
      <c r="DB173" s="27"/>
      <c r="DC173" s="27"/>
      <c r="DD173" s="27"/>
      <c r="DE173" s="27"/>
      <c r="DF173" s="27"/>
      <c r="DG173" s="27"/>
      <c r="DH173" s="27"/>
      <c r="DI173" s="27"/>
      <c r="DJ173" s="27"/>
      <c r="DK173" s="27"/>
      <c r="DL173" s="27"/>
      <c r="DM173" s="27"/>
      <c r="DN173" s="27"/>
      <c r="DO173" s="27"/>
      <c r="DP173" s="27"/>
      <c r="DQ173" s="27"/>
      <c r="DR173" s="27"/>
      <c r="DS173" s="27"/>
      <c r="DT173" s="27"/>
      <c r="DU173" s="27"/>
      <c r="DV173" s="27"/>
      <c r="DW173" s="27"/>
      <c r="DX173" s="27"/>
      <c r="DY173" s="27"/>
      <c r="DZ173" s="27"/>
      <c r="EA173" s="27"/>
      <c r="EB173" s="27"/>
      <c r="EC173" s="27"/>
      <c r="ED173" s="27"/>
      <c r="EE173" s="27"/>
      <c r="EF173" s="27"/>
      <c r="EG173" s="27"/>
      <c r="EH173" s="27"/>
      <c r="EI173" s="27"/>
      <c r="EJ173" s="27"/>
      <c r="EK173" s="27"/>
      <c r="EL173" s="27"/>
      <c r="EM173" s="27"/>
      <c r="EN173" s="27"/>
      <c r="EO173" s="27"/>
      <c r="EP173" s="27"/>
      <c r="EQ173" s="27"/>
      <c r="ER173" s="27"/>
      <c r="ES173" s="27"/>
      <c r="ET173" s="27"/>
      <c r="EU173" s="27"/>
      <c r="EV173" s="27"/>
      <c r="EW173" s="27"/>
      <c r="EX173" s="27"/>
      <c r="EY173" s="27"/>
      <c r="EZ173" s="27"/>
      <c r="FA173" s="27"/>
      <c r="FB173" s="27"/>
      <c r="FC173" s="27"/>
      <c r="FD173" s="27"/>
      <c r="FE173" s="27"/>
      <c r="FF173" s="27"/>
      <c r="FG173" s="27"/>
      <c r="FH173" s="27"/>
      <c r="FI173" s="27"/>
      <c r="FJ173" s="27"/>
      <c r="FK173" s="27"/>
      <c r="FL173" s="27"/>
      <c r="FM173" s="27"/>
      <c r="FN173" s="27"/>
      <c r="FO173" s="27"/>
      <c r="FP173" s="27"/>
      <c r="FQ173" s="27"/>
      <c r="FR173" s="27"/>
      <c r="FS173" s="27"/>
      <c r="FT173" s="27"/>
      <c r="FU173" s="27"/>
      <c r="FV173" s="27"/>
      <c r="FW173" s="27"/>
      <c r="FX173" s="27"/>
      <c r="FY173" s="27"/>
      <c r="FZ173" s="27"/>
      <c r="GA173" s="27"/>
      <c r="GB173" s="27"/>
      <c r="GC173" s="27"/>
      <c r="GD173" s="27"/>
      <c r="GE173" s="27"/>
      <c r="GF173" s="27"/>
      <c r="GG173" s="27"/>
      <c r="GH173" s="27"/>
      <c r="GI173" s="27"/>
      <c r="GJ173" s="27"/>
      <c r="GK173" s="27"/>
      <c r="GL173" s="27"/>
      <c r="GM173" s="27"/>
      <c r="GN173" s="27"/>
      <c r="GO173" s="27"/>
      <c r="GP173" s="27"/>
      <c r="GQ173" s="27"/>
      <c r="GR173" s="27"/>
      <c r="GS173" s="27"/>
      <c r="GT173" s="27"/>
      <c r="GU173" s="27"/>
      <c r="GV173" s="27"/>
      <c r="GW173" s="27"/>
      <c r="GX173" s="27"/>
      <c r="GY173" s="27"/>
      <c r="GZ173" s="27"/>
      <c r="HA173" s="27"/>
      <c r="HB173" s="27"/>
      <c r="HC173" s="27"/>
      <c r="HD173" s="27"/>
      <c r="HE173" s="27"/>
      <c r="HF173" s="27"/>
      <c r="HG173" s="27"/>
      <c r="HH173" s="27"/>
      <c r="HI173" s="27"/>
      <c r="HJ173" s="27"/>
      <c r="HK173" s="27"/>
      <c r="HL173" s="27"/>
      <c r="HM173" s="27"/>
      <c r="HN173" s="27"/>
      <c r="HO173" s="27"/>
      <c r="HP173" s="27"/>
      <c r="HQ173" s="27"/>
      <c r="HR173" s="27"/>
      <c r="HS173" s="27"/>
      <c r="HT173" s="27"/>
      <c r="HU173" s="27"/>
      <c r="HV173" s="27"/>
      <c r="HW173" s="27"/>
      <c r="HX173" s="27"/>
      <c r="HY173" s="27"/>
      <c r="HZ173" s="27"/>
      <c r="IA173" s="27"/>
      <c r="IB173" s="27"/>
      <c r="IC173" s="27"/>
      <c r="ID173" s="27"/>
      <c r="IE173" s="27"/>
      <c r="IF173" s="27"/>
      <c r="IG173" s="27"/>
      <c r="IH173" s="27"/>
      <c r="II173" s="27"/>
      <c r="IJ173" s="27"/>
      <c r="IK173" s="27"/>
      <c r="IL173" s="27"/>
      <c r="IM173" s="27"/>
      <c r="IN173" s="27"/>
      <c r="IO173" s="27"/>
      <c r="IP173" s="27"/>
      <c r="IQ173" s="27"/>
    </row>
    <row r="174" spans="1:255" s="22" customFormat="1">
      <c r="A174" s="27"/>
      <c r="B174" s="23"/>
      <c r="C174" s="24"/>
      <c r="D174" s="23"/>
      <c r="E174" s="23"/>
      <c r="F174" s="27"/>
      <c r="G174" s="26"/>
      <c r="H174" s="24"/>
      <c r="L174" s="23"/>
      <c r="M174" s="25"/>
      <c r="N174" s="26"/>
      <c r="O174" s="26"/>
      <c r="P174" s="26"/>
      <c r="Q174" s="26"/>
      <c r="R174" s="26"/>
      <c r="S174" s="25"/>
      <c r="T174" s="26"/>
      <c r="U174" s="26"/>
      <c r="V174" s="26"/>
      <c r="W174" s="26"/>
      <c r="X174" s="25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  <c r="AJ174" s="26"/>
      <c r="AK174" s="26"/>
      <c r="AL174" s="26"/>
      <c r="AM174" s="26"/>
      <c r="AN174" s="26"/>
      <c r="AO174" s="26"/>
      <c r="AP174" s="26"/>
      <c r="AQ174" s="26"/>
      <c r="AR174" s="25"/>
      <c r="AS174" s="26"/>
      <c r="AT174" s="26"/>
      <c r="AU174" s="26"/>
      <c r="AV174" s="26"/>
      <c r="AW174" s="25"/>
      <c r="AX174" s="26"/>
      <c r="AY174" s="26"/>
      <c r="AZ174" s="26"/>
      <c r="BA174" s="26"/>
      <c r="BB174" s="26"/>
      <c r="BC174" s="26"/>
      <c r="BD174" s="27"/>
      <c r="BE174" s="27"/>
      <c r="BF174" s="27"/>
      <c r="BG174" s="27"/>
      <c r="BH174" s="27"/>
      <c r="BI174" s="27"/>
      <c r="BJ174" s="27"/>
      <c r="BK174" s="27"/>
      <c r="BL174" s="27"/>
      <c r="BM174" s="27"/>
      <c r="BN174" s="27"/>
      <c r="BO174" s="27"/>
      <c r="BP174" s="27"/>
      <c r="BQ174" s="27"/>
      <c r="BR174" s="27"/>
      <c r="BS174" s="27"/>
      <c r="BT174" s="27"/>
      <c r="BU174" s="27"/>
      <c r="BV174" s="27"/>
      <c r="BW174" s="27"/>
      <c r="BX174" s="27"/>
      <c r="BY174" s="27"/>
      <c r="BZ174" s="27"/>
      <c r="CA174" s="27"/>
      <c r="CB174" s="27"/>
      <c r="CC174" s="27"/>
      <c r="CD174" s="27"/>
      <c r="CE174" s="27"/>
      <c r="CF174" s="27"/>
      <c r="CG174" s="27"/>
      <c r="CH174" s="27"/>
      <c r="CI174" s="27"/>
      <c r="CJ174" s="27"/>
      <c r="CK174" s="27"/>
      <c r="CL174" s="27"/>
      <c r="CM174" s="27"/>
      <c r="CN174" s="27"/>
      <c r="CO174" s="27"/>
      <c r="CP174" s="27"/>
      <c r="CQ174" s="27"/>
      <c r="CR174" s="27"/>
      <c r="CS174" s="27"/>
      <c r="CT174" s="27"/>
      <c r="CU174" s="27"/>
      <c r="CV174" s="27"/>
      <c r="CW174" s="27"/>
      <c r="CX174" s="27"/>
      <c r="CY174" s="27"/>
      <c r="CZ174" s="27"/>
      <c r="DA174" s="27"/>
      <c r="DB174" s="27"/>
      <c r="DC174" s="27"/>
      <c r="DD174" s="27"/>
      <c r="DE174" s="27"/>
      <c r="DF174" s="27"/>
      <c r="DG174" s="27"/>
      <c r="DH174" s="27"/>
      <c r="DI174" s="27"/>
      <c r="DJ174" s="27"/>
      <c r="DK174" s="27"/>
      <c r="DL174" s="27"/>
      <c r="DM174" s="27"/>
      <c r="DN174" s="27"/>
      <c r="DO174" s="27"/>
      <c r="DP174" s="27"/>
      <c r="DQ174" s="27"/>
      <c r="DR174" s="27"/>
      <c r="DS174" s="27"/>
      <c r="DT174" s="27"/>
      <c r="DU174" s="27"/>
      <c r="DV174" s="27"/>
      <c r="DW174" s="27"/>
      <c r="DX174" s="27"/>
      <c r="DY174" s="27"/>
      <c r="DZ174" s="27"/>
      <c r="EA174" s="27"/>
      <c r="EB174" s="27"/>
      <c r="EC174" s="27"/>
      <c r="ED174" s="27"/>
      <c r="EE174" s="27"/>
      <c r="EF174" s="27"/>
      <c r="EG174" s="27"/>
      <c r="EH174" s="27"/>
      <c r="EI174" s="27"/>
      <c r="EJ174" s="27"/>
      <c r="EK174" s="27"/>
      <c r="EL174" s="27"/>
      <c r="EM174" s="27"/>
      <c r="EN174" s="27"/>
      <c r="EO174" s="27"/>
      <c r="EP174" s="27"/>
      <c r="EQ174" s="27"/>
      <c r="ER174" s="27"/>
      <c r="ES174" s="27"/>
      <c r="ET174" s="27"/>
      <c r="EU174" s="27"/>
      <c r="EV174" s="27"/>
      <c r="EW174" s="27"/>
      <c r="EX174" s="27"/>
      <c r="EY174" s="27"/>
      <c r="EZ174" s="27"/>
      <c r="FA174" s="27"/>
      <c r="FB174" s="27"/>
      <c r="FC174" s="27"/>
      <c r="FD174" s="27"/>
      <c r="FE174" s="27"/>
      <c r="FF174" s="27"/>
      <c r="FG174" s="27"/>
      <c r="FH174" s="27"/>
      <c r="FI174" s="27"/>
      <c r="FJ174" s="27"/>
      <c r="FK174" s="27"/>
      <c r="FL174" s="27"/>
      <c r="FM174" s="27"/>
      <c r="FN174" s="27"/>
      <c r="FO174" s="27"/>
      <c r="FP174" s="27"/>
      <c r="FQ174" s="27"/>
      <c r="FR174" s="27"/>
      <c r="FS174" s="27"/>
      <c r="FT174" s="27"/>
      <c r="FU174" s="27"/>
      <c r="FV174" s="27"/>
      <c r="FW174" s="27"/>
      <c r="FX174" s="27"/>
      <c r="FY174" s="27"/>
      <c r="FZ174" s="27"/>
      <c r="GA174" s="27"/>
      <c r="GB174" s="27"/>
      <c r="GC174" s="27"/>
      <c r="GD174" s="27"/>
      <c r="GE174" s="27"/>
      <c r="GF174" s="27"/>
      <c r="GG174" s="27"/>
      <c r="GH174" s="27"/>
      <c r="GI174" s="27"/>
      <c r="GJ174" s="27"/>
      <c r="GK174" s="27"/>
      <c r="GL174" s="27"/>
      <c r="GM174" s="27"/>
      <c r="GN174" s="27"/>
      <c r="GO174" s="27"/>
      <c r="GP174" s="27"/>
      <c r="GQ174" s="27"/>
      <c r="GR174" s="27"/>
      <c r="GS174" s="27"/>
      <c r="GT174" s="27"/>
      <c r="GU174" s="27"/>
      <c r="GV174" s="27"/>
      <c r="GW174" s="27"/>
      <c r="GX174" s="27"/>
      <c r="GY174" s="27"/>
      <c r="GZ174" s="27"/>
      <c r="HA174" s="27"/>
      <c r="HB174" s="27"/>
      <c r="HC174" s="27"/>
      <c r="HD174" s="27"/>
      <c r="HE174" s="27"/>
      <c r="HF174" s="27"/>
      <c r="HG174" s="27"/>
      <c r="HH174" s="27"/>
      <c r="HI174" s="27"/>
      <c r="HJ174" s="27"/>
      <c r="HK174" s="27"/>
      <c r="HL174" s="27"/>
      <c r="HM174" s="27"/>
      <c r="HN174" s="27"/>
      <c r="HO174" s="27"/>
      <c r="HP174" s="27"/>
      <c r="HQ174" s="27"/>
      <c r="HR174" s="27"/>
      <c r="HS174" s="27"/>
      <c r="HT174" s="27"/>
      <c r="HU174" s="27"/>
      <c r="HV174" s="27"/>
      <c r="HW174" s="27"/>
      <c r="HX174" s="27"/>
      <c r="HY174" s="27"/>
      <c r="HZ174" s="27"/>
      <c r="IA174" s="27"/>
      <c r="IB174" s="27"/>
      <c r="IC174" s="27"/>
      <c r="ID174" s="27"/>
      <c r="IE174" s="27"/>
      <c r="IF174" s="27"/>
      <c r="IG174" s="27"/>
      <c r="IH174" s="27"/>
      <c r="II174" s="27"/>
      <c r="IJ174" s="27"/>
      <c r="IK174" s="27"/>
      <c r="IL174" s="27"/>
      <c r="IM174" s="27"/>
      <c r="IN174" s="27"/>
      <c r="IO174" s="27"/>
      <c r="IP174" s="27"/>
      <c r="IQ174" s="27"/>
    </row>
    <row r="175" spans="1:255" s="22" customFormat="1">
      <c r="A175" s="27"/>
      <c r="B175" s="23"/>
      <c r="C175" s="24"/>
      <c r="D175" s="23"/>
      <c r="E175" s="23"/>
      <c r="F175" s="27"/>
      <c r="G175" s="26"/>
      <c r="H175" s="24"/>
      <c r="L175" s="23"/>
      <c r="M175" s="25"/>
      <c r="N175" s="26"/>
      <c r="O175" s="26"/>
      <c r="P175" s="26"/>
      <c r="Q175" s="26"/>
      <c r="R175" s="26"/>
      <c r="S175" s="25"/>
      <c r="T175" s="26"/>
      <c r="U175" s="26"/>
      <c r="V175" s="26"/>
      <c r="W175" s="26"/>
      <c r="X175" s="25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  <c r="AK175" s="26"/>
      <c r="AL175" s="26"/>
      <c r="AM175" s="26"/>
      <c r="AN175" s="26"/>
      <c r="AO175" s="26"/>
      <c r="AP175" s="26"/>
      <c r="AQ175" s="26"/>
      <c r="AR175" s="25"/>
      <c r="AS175" s="26"/>
      <c r="AT175" s="26"/>
      <c r="AU175" s="26"/>
      <c r="AV175" s="26"/>
      <c r="AW175" s="25"/>
      <c r="AX175" s="26"/>
      <c r="AY175" s="26"/>
      <c r="AZ175" s="26"/>
      <c r="BA175" s="26"/>
      <c r="BB175" s="26"/>
      <c r="BC175" s="26"/>
      <c r="BD175" s="27"/>
      <c r="BE175" s="27"/>
      <c r="BF175" s="27"/>
      <c r="BG175" s="27"/>
      <c r="BH175" s="27"/>
      <c r="BI175" s="27"/>
      <c r="BJ175" s="27"/>
      <c r="BK175" s="27"/>
      <c r="BL175" s="27"/>
      <c r="BM175" s="27"/>
      <c r="BN175" s="27"/>
      <c r="BO175" s="27"/>
      <c r="BP175" s="27"/>
      <c r="BQ175" s="27"/>
      <c r="BR175" s="27"/>
      <c r="BS175" s="27"/>
      <c r="BT175" s="27"/>
      <c r="BU175" s="27"/>
      <c r="BV175" s="27"/>
      <c r="BW175" s="27"/>
      <c r="BX175" s="27"/>
      <c r="BY175" s="27"/>
      <c r="BZ175" s="27"/>
      <c r="CA175" s="27"/>
      <c r="CB175" s="27"/>
      <c r="CC175" s="27"/>
      <c r="CD175" s="27"/>
      <c r="CE175" s="27"/>
      <c r="CF175" s="27"/>
      <c r="CG175" s="27"/>
      <c r="CH175" s="27"/>
      <c r="CI175" s="27"/>
      <c r="CJ175" s="27"/>
      <c r="CK175" s="27"/>
      <c r="CL175" s="27"/>
      <c r="CM175" s="27"/>
      <c r="CN175" s="27"/>
      <c r="CO175" s="27"/>
      <c r="CP175" s="27"/>
      <c r="CQ175" s="27"/>
      <c r="CR175" s="27"/>
      <c r="CS175" s="27"/>
      <c r="CT175" s="27"/>
      <c r="CU175" s="27"/>
      <c r="CV175" s="27"/>
      <c r="CW175" s="27"/>
      <c r="CX175" s="27"/>
      <c r="CY175" s="27"/>
      <c r="CZ175" s="27"/>
      <c r="DA175" s="27"/>
      <c r="DB175" s="27"/>
      <c r="DC175" s="27"/>
      <c r="DD175" s="27"/>
      <c r="DE175" s="27"/>
      <c r="DF175" s="27"/>
      <c r="DG175" s="27"/>
      <c r="DH175" s="27"/>
      <c r="DI175" s="27"/>
      <c r="DJ175" s="27"/>
      <c r="DK175" s="27"/>
      <c r="DL175" s="27"/>
      <c r="DM175" s="27"/>
      <c r="DN175" s="27"/>
      <c r="DO175" s="27"/>
      <c r="DP175" s="27"/>
      <c r="DQ175" s="27"/>
      <c r="DR175" s="27"/>
      <c r="DS175" s="27"/>
      <c r="DT175" s="27"/>
      <c r="DU175" s="27"/>
      <c r="DV175" s="27"/>
      <c r="DW175" s="27"/>
      <c r="DX175" s="27"/>
      <c r="DY175" s="27"/>
      <c r="DZ175" s="27"/>
      <c r="EA175" s="27"/>
      <c r="EB175" s="27"/>
      <c r="EC175" s="27"/>
      <c r="ED175" s="27"/>
      <c r="EE175" s="27"/>
      <c r="EF175" s="27"/>
      <c r="EG175" s="27"/>
      <c r="EH175" s="27"/>
      <c r="EI175" s="27"/>
      <c r="EJ175" s="27"/>
      <c r="EK175" s="27"/>
      <c r="EL175" s="27"/>
      <c r="EM175" s="27"/>
      <c r="EN175" s="27"/>
      <c r="EO175" s="27"/>
      <c r="EP175" s="27"/>
      <c r="EQ175" s="27"/>
      <c r="ER175" s="27"/>
      <c r="ES175" s="27"/>
      <c r="ET175" s="27"/>
      <c r="EU175" s="27"/>
      <c r="EV175" s="27"/>
      <c r="EW175" s="27"/>
      <c r="EX175" s="27"/>
      <c r="EY175" s="27"/>
      <c r="EZ175" s="27"/>
      <c r="FA175" s="27"/>
      <c r="FB175" s="27"/>
      <c r="FC175" s="27"/>
      <c r="FD175" s="27"/>
      <c r="FE175" s="27"/>
      <c r="FF175" s="27"/>
      <c r="FG175" s="27"/>
      <c r="FH175" s="27"/>
      <c r="FI175" s="27"/>
      <c r="FJ175" s="27"/>
      <c r="FK175" s="27"/>
      <c r="FL175" s="27"/>
      <c r="FM175" s="27"/>
      <c r="FN175" s="27"/>
      <c r="FO175" s="27"/>
      <c r="FP175" s="27"/>
      <c r="FQ175" s="27"/>
      <c r="FR175" s="27"/>
      <c r="FS175" s="27"/>
      <c r="FT175" s="27"/>
      <c r="FU175" s="27"/>
      <c r="FV175" s="27"/>
      <c r="FW175" s="27"/>
      <c r="FX175" s="27"/>
      <c r="FY175" s="27"/>
      <c r="FZ175" s="27"/>
      <c r="GA175" s="27"/>
      <c r="GB175" s="27"/>
      <c r="GC175" s="27"/>
      <c r="GD175" s="27"/>
      <c r="GE175" s="27"/>
      <c r="GF175" s="27"/>
      <c r="GG175" s="27"/>
      <c r="GH175" s="27"/>
      <c r="GI175" s="27"/>
      <c r="GJ175" s="27"/>
      <c r="GK175" s="27"/>
      <c r="GL175" s="27"/>
      <c r="GM175" s="27"/>
      <c r="GN175" s="27"/>
      <c r="GO175" s="27"/>
      <c r="GP175" s="27"/>
      <c r="GQ175" s="27"/>
      <c r="GR175" s="27"/>
      <c r="GS175" s="27"/>
      <c r="GT175" s="27"/>
      <c r="GU175" s="27"/>
      <c r="GV175" s="27"/>
      <c r="GW175" s="27"/>
      <c r="GX175" s="27"/>
      <c r="GY175" s="27"/>
      <c r="GZ175" s="27"/>
      <c r="HA175" s="27"/>
      <c r="HB175" s="27"/>
      <c r="HC175" s="27"/>
      <c r="HD175" s="27"/>
      <c r="HE175" s="27"/>
      <c r="HF175" s="27"/>
      <c r="HG175" s="27"/>
      <c r="HH175" s="27"/>
      <c r="HI175" s="27"/>
      <c r="HJ175" s="27"/>
      <c r="HK175" s="27"/>
      <c r="HL175" s="27"/>
      <c r="HM175" s="27"/>
      <c r="HN175" s="27"/>
      <c r="HO175" s="27"/>
      <c r="HP175" s="27"/>
      <c r="HQ175" s="27"/>
      <c r="HR175" s="27"/>
      <c r="HS175" s="27"/>
      <c r="HT175" s="27"/>
      <c r="HU175" s="27"/>
      <c r="HV175" s="27"/>
      <c r="HW175" s="27"/>
      <c r="HX175" s="27"/>
      <c r="HY175" s="27"/>
      <c r="HZ175" s="27"/>
      <c r="IA175" s="27"/>
      <c r="IB175" s="27"/>
      <c r="IC175" s="27"/>
      <c r="ID175" s="27"/>
      <c r="IE175" s="27"/>
      <c r="IF175" s="27"/>
      <c r="IG175" s="27"/>
      <c r="IH175" s="27"/>
      <c r="II175" s="27"/>
      <c r="IJ175" s="27"/>
      <c r="IK175" s="27"/>
      <c r="IL175" s="27"/>
      <c r="IM175" s="27"/>
      <c r="IN175" s="27"/>
      <c r="IO175" s="27"/>
      <c r="IP175" s="27"/>
      <c r="IQ175" s="27"/>
    </row>
    <row r="176" spans="1:255" s="22" customFormat="1">
      <c r="A176" s="27"/>
      <c r="B176" s="23"/>
      <c r="C176" s="24"/>
      <c r="D176" s="23"/>
      <c r="E176" s="23"/>
      <c r="F176" s="27"/>
      <c r="G176" s="26"/>
      <c r="H176" s="24"/>
      <c r="L176" s="23"/>
      <c r="M176" s="25"/>
      <c r="N176" s="26"/>
      <c r="O176" s="26"/>
      <c r="P176" s="26"/>
      <c r="Q176" s="26"/>
      <c r="R176" s="26"/>
      <c r="S176" s="25"/>
      <c r="T176" s="26"/>
      <c r="U176" s="26"/>
      <c r="V176" s="26"/>
      <c r="W176" s="26"/>
      <c r="X176" s="25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6"/>
      <c r="AL176" s="26"/>
      <c r="AM176" s="26"/>
      <c r="AN176" s="26"/>
      <c r="AO176" s="26"/>
      <c r="AP176" s="26"/>
      <c r="AQ176" s="26"/>
      <c r="AR176" s="25"/>
      <c r="AS176" s="26"/>
      <c r="AT176" s="26"/>
      <c r="AU176" s="26"/>
      <c r="AV176" s="26"/>
      <c r="AW176" s="25"/>
      <c r="AX176" s="26"/>
      <c r="AY176" s="26"/>
      <c r="AZ176" s="26"/>
      <c r="BA176" s="26"/>
      <c r="BB176" s="26"/>
      <c r="BC176" s="26"/>
      <c r="BD176" s="27"/>
      <c r="BE176" s="27"/>
      <c r="BF176" s="27"/>
      <c r="BG176" s="27"/>
      <c r="BH176" s="27"/>
      <c r="BI176" s="27"/>
      <c r="BJ176" s="27"/>
      <c r="BK176" s="27"/>
      <c r="BL176" s="27"/>
      <c r="BM176" s="27"/>
      <c r="BN176" s="27"/>
      <c r="BO176" s="27"/>
      <c r="BP176" s="27"/>
      <c r="BQ176" s="27"/>
      <c r="BR176" s="27"/>
      <c r="BS176" s="27"/>
      <c r="BT176" s="27"/>
      <c r="BU176" s="27"/>
      <c r="BV176" s="27"/>
      <c r="BW176" s="27"/>
      <c r="BX176" s="27"/>
      <c r="BY176" s="27"/>
      <c r="BZ176" s="27"/>
      <c r="CA176" s="27"/>
      <c r="CB176" s="27"/>
      <c r="CC176" s="27"/>
      <c r="CD176" s="27"/>
      <c r="CE176" s="27"/>
      <c r="CF176" s="27"/>
      <c r="CG176" s="27"/>
      <c r="CH176" s="27"/>
      <c r="CI176" s="27"/>
      <c r="CJ176" s="27"/>
      <c r="CK176" s="27"/>
      <c r="CL176" s="27"/>
      <c r="CM176" s="27"/>
      <c r="CN176" s="27"/>
      <c r="CO176" s="27"/>
      <c r="CP176" s="27"/>
      <c r="CQ176" s="27"/>
      <c r="CR176" s="27"/>
      <c r="CS176" s="27"/>
      <c r="CT176" s="27"/>
      <c r="CU176" s="27"/>
      <c r="CV176" s="27"/>
      <c r="CW176" s="27"/>
      <c r="CX176" s="27"/>
      <c r="CY176" s="27"/>
      <c r="CZ176" s="27"/>
      <c r="DA176" s="27"/>
      <c r="DB176" s="27"/>
      <c r="DC176" s="27"/>
      <c r="DD176" s="27"/>
      <c r="DE176" s="27"/>
      <c r="DF176" s="27"/>
      <c r="DG176" s="27"/>
      <c r="DH176" s="27"/>
      <c r="DI176" s="27"/>
      <c r="DJ176" s="27"/>
      <c r="DK176" s="27"/>
      <c r="DL176" s="27"/>
      <c r="DM176" s="27"/>
      <c r="DN176" s="27"/>
      <c r="DO176" s="27"/>
      <c r="DP176" s="27"/>
      <c r="DQ176" s="27"/>
      <c r="DR176" s="27"/>
      <c r="DS176" s="27"/>
      <c r="DT176" s="27"/>
      <c r="DU176" s="27"/>
      <c r="DV176" s="27"/>
      <c r="DW176" s="27"/>
      <c r="DX176" s="27"/>
      <c r="DY176" s="27"/>
      <c r="DZ176" s="27"/>
      <c r="EA176" s="27"/>
      <c r="EB176" s="27"/>
      <c r="EC176" s="27"/>
      <c r="ED176" s="27"/>
      <c r="EE176" s="27"/>
      <c r="EF176" s="27"/>
      <c r="EG176" s="27"/>
      <c r="EH176" s="27"/>
      <c r="EI176" s="27"/>
      <c r="EJ176" s="27"/>
      <c r="EK176" s="27"/>
      <c r="EL176" s="27"/>
      <c r="EM176" s="27"/>
      <c r="EN176" s="27"/>
      <c r="EO176" s="27"/>
      <c r="EP176" s="27"/>
      <c r="EQ176" s="27"/>
      <c r="ER176" s="27"/>
      <c r="ES176" s="27"/>
      <c r="ET176" s="27"/>
      <c r="EU176" s="27"/>
      <c r="EV176" s="27"/>
      <c r="EW176" s="27"/>
      <c r="EX176" s="27"/>
      <c r="EY176" s="27"/>
      <c r="EZ176" s="27"/>
      <c r="FA176" s="27"/>
      <c r="FB176" s="27"/>
      <c r="FC176" s="27"/>
      <c r="FD176" s="27"/>
      <c r="FE176" s="27"/>
      <c r="FF176" s="27"/>
      <c r="FG176" s="27"/>
      <c r="FH176" s="27"/>
      <c r="FI176" s="27"/>
      <c r="FJ176" s="27"/>
      <c r="FK176" s="27"/>
      <c r="FL176" s="27"/>
      <c r="FM176" s="27"/>
      <c r="FN176" s="27"/>
      <c r="FO176" s="27"/>
      <c r="FP176" s="27"/>
      <c r="FQ176" s="27"/>
      <c r="FR176" s="27"/>
      <c r="FS176" s="27"/>
      <c r="FT176" s="27"/>
      <c r="FU176" s="27"/>
      <c r="FV176" s="27"/>
      <c r="FW176" s="27"/>
      <c r="FX176" s="27"/>
      <c r="FY176" s="27"/>
      <c r="FZ176" s="27"/>
      <c r="GA176" s="27"/>
      <c r="GB176" s="27"/>
      <c r="GC176" s="27"/>
      <c r="GD176" s="27"/>
      <c r="GE176" s="27"/>
      <c r="GF176" s="27"/>
      <c r="GG176" s="27"/>
      <c r="GH176" s="27"/>
      <c r="GI176" s="27"/>
      <c r="GJ176" s="27"/>
      <c r="GK176" s="27"/>
      <c r="GL176" s="27"/>
      <c r="GM176" s="27"/>
      <c r="GN176" s="27"/>
      <c r="GO176" s="27"/>
      <c r="GP176" s="27"/>
      <c r="GQ176" s="27"/>
      <c r="GR176" s="27"/>
      <c r="GS176" s="27"/>
      <c r="GT176" s="27"/>
      <c r="GU176" s="27"/>
      <c r="GV176" s="27"/>
      <c r="GW176" s="27"/>
      <c r="GX176" s="27"/>
      <c r="GY176" s="27"/>
      <c r="GZ176" s="27"/>
      <c r="HA176" s="27"/>
      <c r="HB176" s="27"/>
      <c r="HC176" s="27"/>
      <c r="HD176" s="27"/>
      <c r="HE176" s="27"/>
      <c r="HF176" s="27"/>
      <c r="HG176" s="27"/>
      <c r="HH176" s="27"/>
      <c r="HI176" s="27"/>
      <c r="HJ176" s="27"/>
      <c r="HK176" s="27"/>
      <c r="HL176" s="27"/>
      <c r="HM176" s="27"/>
      <c r="HN176" s="27"/>
      <c r="HO176" s="27"/>
      <c r="HP176" s="27"/>
      <c r="HQ176" s="27"/>
      <c r="HR176" s="27"/>
      <c r="HS176" s="27"/>
      <c r="HT176" s="27"/>
      <c r="HU176" s="27"/>
      <c r="HV176" s="27"/>
      <c r="HW176" s="27"/>
      <c r="HX176" s="27"/>
      <c r="HY176" s="27"/>
      <c r="HZ176" s="27"/>
      <c r="IA176" s="27"/>
      <c r="IB176" s="27"/>
      <c r="IC176" s="27"/>
      <c r="ID176" s="27"/>
      <c r="IE176" s="27"/>
      <c r="IF176" s="27"/>
      <c r="IG176" s="27"/>
      <c r="IH176" s="27"/>
      <c r="II176" s="27"/>
      <c r="IJ176" s="27"/>
      <c r="IK176" s="27"/>
      <c r="IL176" s="27"/>
      <c r="IM176" s="27"/>
      <c r="IN176" s="27"/>
      <c r="IO176" s="27"/>
      <c r="IP176" s="27"/>
      <c r="IQ176" s="27"/>
    </row>
    <row r="177" spans="1:251" s="22" customFormat="1">
      <c r="A177" s="27"/>
      <c r="B177" s="23"/>
      <c r="C177" s="24"/>
      <c r="D177" s="23"/>
      <c r="E177" s="23"/>
      <c r="F177" s="27"/>
      <c r="G177" s="23"/>
      <c r="H177" s="24"/>
      <c r="L177" s="23"/>
      <c r="M177" s="25"/>
      <c r="N177" s="26"/>
      <c r="O177" s="26"/>
      <c r="P177" s="26"/>
      <c r="Q177" s="26"/>
      <c r="R177" s="26"/>
      <c r="S177" s="25"/>
      <c r="T177" s="26"/>
      <c r="U177" s="26"/>
      <c r="V177" s="26"/>
      <c r="W177" s="26"/>
      <c r="X177" s="25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6"/>
      <c r="AL177" s="26"/>
      <c r="AM177" s="26"/>
      <c r="AN177" s="26"/>
      <c r="AO177" s="26"/>
      <c r="AP177" s="26"/>
      <c r="AQ177" s="26"/>
      <c r="AR177" s="25"/>
      <c r="AS177" s="26"/>
      <c r="AT177" s="26"/>
      <c r="AU177" s="26"/>
      <c r="AV177" s="26"/>
      <c r="AW177" s="25"/>
      <c r="AX177" s="26"/>
      <c r="AY177" s="26"/>
      <c r="AZ177" s="26"/>
      <c r="BA177" s="26"/>
      <c r="BB177" s="26"/>
      <c r="BC177" s="26"/>
      <c r="BD177" s="27"/>
      <c r="BE177" s="27"/>
      <c r="BF177" s="27"/>
      <c r="BG177" s="27"/>
      <c r="BH177" s="27"/>
      <c r="BI177" s="27"/>
      <c r="BJ177" s="27"/>
      <c r="BK177" s="27"/>
      <c r="BL177" s="27"/>
      <c r="BM177" s="27"/>
      <c r="BN177" s="27"/>
      <c r="BO177" s="27"/>
      <c r="BP177" s="27"/>
      <c r="BQ177" s="27"/>
      <c r="BR177" s="27"/>
      <c r="BS177" s="27"/>
      <c r="BT177" s="27"/>
      <c r="BU177" s="27"/>
      <c r="BV177" s="27"/>
      <c r="BW177" s="27"/>
      <c r="BX177" s="27"/>
      <c r="BY177" s="27"/>
      <c r="BZ177" s="27"/>
      <c r="CA177" s="27"/>
      <c r="CB177" s="27"/>
      <c r="CC177" s="27"/>
      <c r="CD177" s="27"/>
      <c r="CE177" s="27"/>
      <c r="CF177" s="27"/>
      <c r="CG177" s="27"/>
      <c r="CH177" s="27"/>
      <c r="CI177" s="27"/>
      <c r="CJ177" s="27"/>
      <c r="CK177" s="27"/>
      <c r="CL177" s="27"/>
      <c r="CM177" s="27"/>
      <c r="CN177" s="27"/>
      <c r="CO177" s="27"/>
      <c r="CP177" s="27"/>
      <c r="CQ177" s="27"/>
      <c r="CR177" s="27"/>
      <c r="CS177" s="27"/>
      <c r="CT177" s="27"/>
      <c r="CU177" s="27"/>
      <c r="CV177" s="27"/>
      <c r="CW177" s="27"/>
      <c r="CX177" s="27"/>
      <c r="CY177" s="27"/>
      <c r="CZ177" s="27"/>
      <c r="DA177" s="27"/>
      <c r="DB177" s="27"/>
      <c r="DC177" s="27"/>
      <c r="DD177" s="27"/>
      <c r="DE177" s="27"/>
      <c r="DF177" s="27"/>
      <c r="DG177" s="27"/>
      <c r="DH177" s="27"/>
      <c r="DI177" s="27"/>
      <c r="DJ177" s="27"/>
      <c r="DK177" s="27"/>
      <c r="DL177" s="27"/>
      <c r="DM177" s="27"/>
      <c r="DN177" s="27"/>
      <c r="DO177" s="27"/>
      <c r="DP177" s="27"/>
      <c r="DQ177" s="27"/>
      <c r="DR177" s="27"/>
      <c r="DS177" s="27"/>
      <c r="DT177" s="27"/>
      <c r="DU177" s="27"/>
      <c r="DV177" s="27"/>
      <c r="DW177" s="27"/>
      <c r="DX177" s="27"/>
      <c r="DY177" s="27"/>
      <c r="DZ177" s="27"/>
      <c r="EA177" s="27"/>
      <c r="EB177" s="27"/>
      <c r="EC177" s="27"/>
      <c r="ED177" s="27"/>
      <c r="EE177" s="27"/>
      <c r="EF177" s="27"/>
      <c r="EG177" s="27"/>
      <c r="EH177" s="27"/>
      <c r="EI177" s="27"/>
      <c r="EJ177" s="27"/>
      <c r="EK177" s="27"/>
      <c r="EL177" s="27"/>
      <c r="EM177" s="27"/>
      <c r="EN177" s="27"/>
      <c r="EO177" s="27"/>
      <c r="EP177" s="27"/>
      <c r="EQ177" s="27"/>
      <c r="ER177" s="27"/>
      <c r="ES177" s="27"/>
      <c r="ET177" s="27"/>
      <c r="EU177" s="27"/>
      <c r="EV177" s="27"/>
      <c r="EW177" s="27"/>
      <c r="EX177" s="27"/>
      <c r="EY177" s="27"/>
      <c r="EZ177" s="27"/>
      <c r="FA177" s="27"/>
      <c r="FB177" s="27"/>
      <c r="FC177" s="27"/>
      <c r="FD177" s="27"/>
      <c r="FE177" s="27"/>
      <c r="FF177" s="27"/>
      <c r="FG177" s="27"/>
      <c r="FH177" s="27"/>
      <c r="FI177" s="27"/>
      <c r="FJ177" s="27"/>
      <c r="FK177" s="27"/>
      <c r="FL177" s="27"/>
      <c r="FM177" s="27"/>
      <c r="FN177" s="27"/>
      <c r="FO177" s="27"/>
      <c r="FP177" s="27"/>
      <c r="FQ177" s="27"/>
      <c r="FR177" s="27"/>
      <c r="FS177" s="27"/>
      <c r="FT177" s="27"/>
      <c r="FU177" s="27"/>
      <c r="FV177" s="27"/>
      <c r="FW177" s="27"/>
      <c r="FX177" s="27"/>
      <c r="FY177" s="27"/>
      <c r="FZ177" s="27"/>
      <c r="GA177" s="27"/>
      <c r="GB177" s="27"/>
      <c r="GC177" s="27"/>
      <c r="GD177" s="27"/>
      <c r="GE177" s="27"/>
      <c r="GF177" s="27"/>
      <c r="GG177" s="27"/>
      <c r="GH177" s="27"/>
      <c r="GI177" s="27"/>
      <c r="GJ177" s="27"/>
      <c r="GK177" s="27"/>
      <c r="GL177" s="27"/>
      <c r="GM177" s="27"/>
      <c r="GN177" s="27"/>
      <c r="GO177" s="27"/>
      <c r="GP177" s="27"/>
      <c r="GQ177" s="27"/>
      <c r="GR177" s="27"/>
      <c r="GS177" s="27"/>
      <c r="GT177" s="27"/>
      <c r="GU177" s="27"/>
      <c r="GV177" s="27"/>
      <c r="GW177" s="27"/>
      <c r="GX177" s="27"/>
      <c r="GY177" s="27"/>
      <c r="GZ177" s="27"/>
      <c r="HA177" s="27"/>
      <c r="HB177" s="27"/>
      <c r="HC177" s="27"/>
      <c r="HD177" s="27"/>
      <c r="HE177" s="27"/>
      <c r="HF177" s="27"/>
      <c r="HG177" s="27"/>
      <c r="HH177" s="27"/>
      <c r="HI177" s="27"/>
      <c r="HJ177" s="27"/>
      <c r="HK177" s="27"/>
      <c r="HL177" s="27"/>
      <c r="HM177" s="27"/>
      <c r="HN177" s="27"/>
      <c r="HO177" s="27"/>
      <c r="HP177" s="27"/>
      <c r="HQ177" s="27"/>
      <c r="HR177" s="27"/>
      <c r="HS177" s="27"/>
      <c r="HT177" s="27"/>
      <c r="HU177" s="27"/>
      <c r="HV177" s="27"/>
      <c r="HW177" s="27"/>
      <c r="HX177" s="27"/>
      <c r="HY177" s="27"/>
      <c r="HZ177" s="27"/>
      <c r="IA177" s="27"/>
      <c r="IB177" s="27"/>
      <c r="IC177" s="27"/>
      <c r="ID177" s="27"/>
      <c r="IE177" s="27"/>
      <c r="IF177" s="27"/>
      <c r="IG177" s="27"/>
      <c r="IH177" s="27"/>
      <c r="II177" s="27"/>
      <c r="IJ177" s="27"/>
      <c r="IK177" s="27"/>
      <c r="IL177" s="27"/>
      <c r="IM177" s="27"/>
      <c r="IN177" s="27"/>
      <c r="IO177" s="27"/>
      <c r="IP177" s="27"/>
      <c r="IQ177" s="27"/>
    </row>
    <row r="181" spans="1:251">
      <c r="H181" s="25"/>
    </row>
    <row r="182" spans="1:251" s="22" customFormat="1">
      <c r="A182" s="27"/>
      <c r="B182" s="23"/>
      <c r="C182" s="24"/>
      <c r="D182" s="23"/>
      <c r="E182" s="23"/>
      <c r="G182" s="23"/>
      <c r="H182" s="25"/>
      <c r="L182" s="23"/>
      <c r="M182" s="25"/>
      <c r="N182" s="26"/>
      <c r="O182" s="26"/>
      <c r="P182" s="26"/>
      <c r="Q182" s="26"/>
      <c r="R182" s="26"/>
      <c r="S182" s="25"/>
      <c r="T182" s="26"/>
      <c r="U182" s="26"/>
      <c r="V182" s="26"/>
      <c r="W182" s="26"/>
      <c r="X182" s="25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  <c r="AK182" s="26"/>
      <c r="AL182" s="26"/>
      <c r="AM182" s="26"/>
      <c r="AN182" s="26"/>
      <c r="AO182" s="26"/>
      <c r="AP182" s="26"/>
      <c r="AQ182" s="26"/>
      <c r="AR182" s="25"/>
      <c r="AS182" s="26"/>
      <c r="AT182" s="26"/>
      <c r="AU182" s="26"/>
      <c r="AV182" s="26"/>
      <c r="AW182" s="25"/>
      <c r="AX182" s="26"/>
      <c r="AY182" s="26"/>
      <c r="AZ182" s="26"/>
      <c r="BA182" s="26"/>
      <c r="BB182" s="26"/>
      <c r="BC182" s="26"/>
      <c r="BD182" s="27"/>
      <c r="BE182" s="27"/>
      <c r="BF182" s="27"/>
      <c r="BG182" s="27"/>
      <c r="BH182" s="27"/>
      <c r="BI182" s="27"/>
      <c r="BJ182" s="27"/>
      <c r="BK182" s="27"/>
      <c r="BL182" s="27"/>
      <c r="BM182" s="27"/>
      <c r="BN182" s="27"/>
      <c r="BO182" s="27"/>
      <c r="BP182" s="27"/>
      <c r="BQ182" s="27"/>
      <c r="BR182" s="27"/>
      <c r="BS182" s="27"/>
      <c r="BT182" s="27"/>
      <c r="BU182" s="27"/>
      <c r="BV182" s="27"/>
      <c r="BW182" s="27"/>
      <c r="BX182" s="27"/>
      <c r="BY182" s="27"/>
      <c r="BZ182" s="27"/>
      <c r="CA182" s="27"/>
      <c r="CB182" s="27"/>
      <c r="CC182" s="27"/>
      <c r="CD182" s="27"/>
      <c r="CE182" s="27"/>
      <c r="CF182" s="27"/>
      <c r="CG182" s="27"/>
      <c r="CH182" s="27"/>
      <c r="CI182" s="27"/>
      <c r="CJ182" s="27"/>
      <c r="CK182" s="27"/>
      <c r="CL182" s="27"/>
      <c r="CM182" s="27"/>
      <c r="CN182" s="27"/>
      <c r="CO182" s="27"/>
      <c r="CP182" s="27"/>
      <c r="CQ182" s="27"/>
      <c r="CR182" s="27"/>
      <c r="CS182" s="27"/>
      <c r="CT182" s="27"/>
      <c r="CU182" s="27"/>
      <c r="CV182" s="27"/>
      <c r="CW182" s="27"/>
      <c r="CX182" s="27"/>
      <c r="CY182" s="27"/>
      <c r="CZ182" s="27"/>
      <c r="DA182" s="27"/>
      <c r="DB182" s="27"/>
      <c r="DC182" s="27"/>
      <c r="DD182" s="27"/>
      <c r="DE182" s="27"/>
      <c r="DF182" s="27"/>
      <c r="DG182" s="27"/>
      <c r="DH182" s="27"/>
      <c r="DI182" s="27"/>
      <c r="DJ182" s="27"/>
      <c r="DK182" s="27"/>
      <c r="DL182" s="27"/>
      <c r="DM182" s="27"/>
      <c r="DN182" s="27"/>
      <c r="DO182" s="27"/>
      <c r="DP182" s="27"/>
      <c r="DQ182" s="27"/>
      <c r="DR182" s="27"/>
      <c r="DS182" s="27"/>
      <c r="DT182" s="27"/>
      <c r="DU182" s="27"/>
      <c r="DV182" s="27"/>
      <c r="DW182" s="27"/>
      <c r="DX182" s="27"/>
      <c r="DY182" s="27"/>
      <c r="DZ182" s="27"/>
      <c r="EA182" s="27"/>
      <c r="EB182" s="27"/>
      <c r="EC182" s="27"/>
      <c r="ED182" s="27"/>
      <c r="EE182" s="27"/>
      <c r="EF182" s="27"/>
      <c r="EG182" s="27"/>
      <c r="EH182" s="27"/>
      <c r="EI182" s="27"/>
      <c r="EJ182" s="27"/>
      <c r="EK182" s="27"/>
      <c r="EL182" s="27"/>
      <c r="EM182" s="27"/>
      <c r="EN182" s="27"/>
      <c r="EO182" s="27"/>
      <c r="EP182" s="27"/>
      <c r="EQ182" s="27"/>
      <c r="ER182" s="27"/>
      <c r="ES182" s="27"/>
      <c r="ET182" s="27"/>
      <c r="EU182" s="27"/>
      <c r="EV182" s="27"/>
      <c r="EW182" s="27"/>
      <c r="EX182" s="27"/>
      <c r="EY182" s="27"/>
      <c r="EZ182" s="27"/>
      <c r="FA182" s="27"/>
      <c r="FB182" s="27"/>
      <c r="FC182" s="27"/>
      <c r="FD182" s="27"/>
      <c r="FE182" s="27"/>
      <c r="FF182" s="27"/>
      <c r="FG182" s="27"/>
      <c r="FH182" s="27"/>
      <c r="FI182" s="27"/>
      <c r="FJ182" s="27"/>
      <c r="FK182" s="27"/>
      <c r="FL182" s="27"/>
      <c r="FM182" s="27"/>
      <c r="FN182" s="27"/>
      <c r="FO182" s="27"/>
      <c r="FP182" s="27"/>
      <c r="FQ182" s="27"/>
      <c r="FR182" s="27"/>
      <c r="FS182" s="27"/>
      <c r="FT182" s="27"/>
      <c r="FU182" s="27"/>
      <c r="FV182" s="27"/>
      <c r="FW182" s="27"/>
      <c r="FX182" s="27"/>
      <c r="FY182" s="27"/>
      <c r="FZ182" s="27"/>
      <c r="GA182" s="27"/>
      <c r="GB182" s="27"/>
      <c r="GC182" s="27"/>
      <c r="GD182" s="27"/>
      <c r="GE182" s="27"/>
      <c r="GF182" s="27"/>
      <c r="GG182" s="27"/>
      <c r="GH182" s="27"/>
      <c r="GI182" s="27"/>
      <c r="GJ182" s="27"/>
      <c r="GK182" s="27"/>
      <c r="GL182" s="27"/>
      <c r="GM182" s="27"/>
      <c r="GN182" s="27"/>
      <c r="GO182" s="27"/>
      <c r="GP182" s="27"/>
      <c r="GQ182" s="27"/>
      <c r="GR182" s="27"/>
      <c r="GS182" s="27"/>
      <c r="GT182" s="27"/>
      <c r="GU182" s="27"/>
      <c r="GV182" s="27"/>
      <c r="GW182" s="27"/>
      <c r="GX182" s="27"/>
      <c r="GY182" s="27"/>
      <c r="GZ182" s="27"/>
      <c r="HA182" s="27"/>
      <c r="HB182" s="27"/>
      <c r="HC182" s="27"/>
      <c r="HD182" s="27"/>
      <c r="HE182" s="27"/>
      <c r="HF182" s="27"/>
      <c r="HG182" s="27"/>
      <c r="HH182" s="27"/>
      <c r="HI182" s="27"/>
      <c r="HJ182" s="27"/>
      <c r="HK182" s="27"/>
      <c r="HL182" s="27"/>
      <c r="HM182" s="27"/>
      <c r="HN182" s="27"/>
      <c r="HO182" s="27"/>
      <c r="HP182" s="27"/>
      <c r="HQ182" s="27"/>
      <c r="HR182" s="27"/>
      <c r="HS182" s="27"/>
      <c r="HT182" s="27"/>
      <c r="HU182" s="27"/>
      <c r="HV182" s="27"/>
      <c r="HW182" s="27"/>
      <c r="HX182" s="27"/>
      <c r="HY182" s="27"/>
      <c r="HZ182" s="27"/>
      <c r="IA182" s="27"/>
      <c r="IB182" s="27"/>
      <c r="IC182" s="27"/>
      <c r="ID182" s="27"/>
      <c r="IE182" s="27"/>
      <c r="IF182" s="27"/>
      <c r="IG182" s="27"/>
      <c r="IH182" s="27"/>
      <c r="II182" s="27"/>
      <c r="IJ182" s="27"/>
      <c r="IK182" s="27"/>
      <c r="IL182" s="27"/>
      <c r="IM182" s="27"/>
      <c r="IN182" s="27"/>
      <c r="IO182" s="27"/>
      <c r="IP182" s="27"/>
      <c r="IQ182" s="27"/>
    </row>
    <row r="183" spans="1:251" s="22" customFormat="1">
      <c r="A183" s="27"/>
      <c r="B183" s="23"/>
      <c r="C183" s="24"/>
      <c r="D183" s="23"/>
      <c r="E183" s="23"/>
      <c r="G183" s="23"/>
      <c r="H183" s="25"/>
      <c r="L183" s="23"/>
      <c r="M183" s="25"/>
      <c r="N183" s="26"/>
      <c r="O183" s="26"/>
      <c r="P183" s="26"/>
      <c r="Q183" s="26"/>
      <c r="R183" s="26"/>
      <c r="S183" s="25"/>
      <c r="T183" s="26"/>
      <c r="U183" s="26"/>
      <c r="V183" s="26"/>
      <c r="W183" s="26"/>
      <c r="X183" s="25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 s="26"/>
      <c r="AL183" s="26"/>
      <c r="AM183" s="26"/>
      <c r="AN183" s="26"/>
      <c r="AO183" s="26"/>
      <c r="AP183" s="26"/>
      <c r="AQ183" s="26"/>
      <c r="AR183" s="25"/>
      <c r="AS183" s="26"/>
      <c r="AT183" s="26"/>
      <c r="AU183" s="26"/>
      <c r="AV183" s="26"/>
      <c r="AW183" s="25"/>
      <c r="AX183" s="26"/>
      <c r="AY183" s="26"/>
      <c r="AZ183" s="26"/>
      <c r="BA183" s="26"/>
      <c r="BB183" s="26"/>
      <c r="BC183" s="26"/>
      <c r="BD183" s="27"/>
      <c r="BE183" s="27"/>
      <c r="BF183" s="27"/>
      <c r="BG183" s="27"/>
      <c r="BH183" s="27"/>
      <c r="BI183" s="27"/>
      <c r="BJ183" s="27"/>
      <c r="BK183" s="27"/>
      <c r="BL183" s="27"/>
      <c r="BM183" s="27"/>
      <c r="BN183" s="27"/>
      <c r="BO183" s="27"/>
      <c r="BP183" s="27"/>
      <c r="BQ183" s="27"/>
      <c r="BR183" s="27"/>
      <c r="BS183" s="27"/>
      <c r="BT183" s="27"/>
      <c r="BU183" s="27"/>
      <c r="BV183" s="27"/>
      <c r="BW183" s="27"/>
      <c r="BX183" s="27"/>
      <c r="BY183" s="27"/>
      <c r="BZ183" s="27"/>
      <c r="CA183" s="27"/>
      <c r="CB183" s="27"/>
      <c r="CC183" s="27"/>
      <c r="CD183" s="27"/>
      <c r="CE183" s="27"/>
      <c r="CF183" s="27"/>
      <c r="CG183" s="27"/>
      <c r="CH183" s="27"/>
      <c r="CI183" s="27"/>
      <c r="CJ183" s="27"/>
      <c r="CK183" s="27"/>
      <c r="CL183" s="27"/>
      <c r="CM183" s="27"/>
      <c r="CN183" s="27"/>
      <c r="CO183" s="27"/>
      <c r="CP183" s="27"/>
      <c r="CQ183" s="27"/>
      <c r="CR183" s="27"/>
      <c r="CS183" s="27"/>
      <c r="CT183" s="27"/>
      <c r="CU183" s="27"/>
      <c r="CV183" s="27"/>
      <c r="CW183" s="27"/>
      <c r="CX183" s="27"/>
      <c r="CY183" s="27"/>
      <c r="CZ183" s="27"/>
      <c r="DA183" s="27"/>
      <c r="DB183" s="27"/>
      <c r="DC183" s="27"/>
      <c r="DD183" s="27"/>
      <c r="DE183" s="27"/>
      <c r="DF183" s="27"/>
      <c r="DG183" s="27"/>
      <c r="DH183" s="27"/>
      <c r="DI183" s="27"/>
      <c r="DJ183" s="27"/>
      <c r="DK183" s="27"/>
      <c r="DL183" s="27"/>
      <c r="DM183" s="27"/>
      <c r="DN183" s="27"/>
      <c r="DO183" s="27"/>
      <c r="DP183" s="27"/>
      <c r="DQ183" s="27"/>
      <c r="DR183" s="27"/>
      <c r="DS183" s="27"/>
      <c r="DT183" s="27"/>
      <c r="DU183" s="27"/>
      <c r="DV183" s="27"/>
      <c r="DW183" s="27"/>
      <c r="DX183" s="27"/>
      <c r="DY183" s="27"/>
      <c r="DZ183" s="27"/>
      <c r="EA183" s="27"/>
      <c r="EB183" s="27"/>
      <c r="EC183" s="27"/>
      <c r="ED183" s="27"/>
      <c r="EE183" s="27"/>
      <c r="EF183" s="27"/>
      <c r="EG183" s="27"/>
      <c r="EH183" s="27"/>
      <c r="EI183" s="27"/>
      <c r="EJ183" s="27"/>
      <c r="EK183" s="27"/>
      <c r="EL183" s="27"/>
      <c r="EM183" s="27"/>
      <c r="EN183" s="27"/>
      <c r="EO183" s="27"/>
      <c r="EP183" s="27"/>
      <c r="EQ183" s="27"/>
      <c r="ER183" s="27"/>
      <c r="ES183" s="27"/>
      <c r="ET183" s="27"/>
      <c r="EU183" s="27"/>
      <c r="EV183" s="27"/>
      <c r="EW183" s="27"/>
      <c r="EX183" s="27"/>
      <c r="EY183" s="27"/>
      <c r="EZ183" s="27"/>
      <c r="FA183" s="27"/>
      <c r="FB183" s="27"/>
      <c r="FC183" s="27"/>
      <c r="FD183" s="27"/>
      <c r="FE183" s="27"/>
      <c r="FF183" s="27"/>
      <c r="FG183" s="27"/>
      <c r="FH183" s="27"/>
      <c r="FI183" s="27"/>
      <c r="FJ183" s="27"/>
      <c r="FK183" s="27"/>
      <c r="FL183" s="27"/>
      <c r="FM183" s="27"/>
      <c r="FN183" s="27"/>
      <c r="FO183" s="27"/>
      <c r="FP183" s="27"/>
      <c r="FQ183" s="27"/>
      <c r="FR183" s="27"/>
      <c r="FS183" s="27"/>
      <c r="FT183" s="27"/>
      <c r="FU183" s="27"/>
      <c r="FV183" s="27"/>
      <c r="FW183" s="27"/>
      <c r="FX183" s="27"/>
      <c r="FY183" s="27"/>
      <c r="FZ183" s="27"/>
      <c r="GA183" s="27"/>
      <c r="GB183" s="27"/>
      <c r="GC183" s="27"/>
      <c r="GD183" s="27"/>
      <c r="GE183" s="27"/>
      <c r="GF183" s="27"/>
      <c r="GG183" s="27"/>
      <c r="GH183" s="27"/>
      <c r="GI183" s="27"/>
      <c r="GJ183" s="27"/>
      <c r="GK183" s="27"/>
      <c r="GL183" s="27"/>
      <c r="GM183" s="27"/>
      <c r="GN183" s="27"/>
      <c r="GO183" s="27"/>
      <c r="GP183" s="27"/>
      <c r="GQ183" s="27"/>
      <c r="GR183" s="27"/>
      <c r="GS183" s="27"/>
      <c r="GT183" s="27"/>
      <c r="GU183" s="27"/>
      <c r="GV183" s="27"/>
      <c r="GW183" s="27"/>
      <c r="GX183" s="27"/>
      <c r="GY183" s="27"/>
      <c r="GZ183" s="27"/>
      <c r="HA183" s="27"/>
      <c r="HB183" s="27"/>
      <c r="HC183" s="27"/>
      <c r="HD183" s="27"/>
      <c r="HE183" s="27"/>
      <c r="HF183" s="27"/>
      <c r="HG183" s="27"/>
      <c r="HH183" s="27"/>
      <c r="HI183" s="27"/>
      <c r="HJ183" s="27"/>
      <c r="HK183" s="27"/>
      <c r="HL183" s="27"/>
      <c r="HM183" s="27"/>
      <c r="HN183" s="27"/>
      <c r="HO183" s="27"/>
      <c r="HP183" s="27"/>
      <c r="HQ183" s="27"/>
      <c r="HR183" s="27"/>
      <c r="HS183" s="27"/>
      <c r="HT183" s="27"/>
      <c r="HU183" s="27"/>
      <c r="HV183" s="27"/>
      <c r="HW183" s="27"/>
      <c r="HX183" s="27"/>
      <c r="HY183" s="27"/>
      <c r="HZ183" s="27"/>
      <c r="IA183" s="27"/>
      <c r="IB183" s="27"/>
      <c r="IC183" s="27"/>
      <c r="ID183" s="27"/>
      <c r="IE183" s="27"/>
      <c r="IF183" s="27"/>
      <c r="IG183" s="27"/>
      <c r="IH183" s="27"/>
      <c r="II183" s="27"/>
      <c r="IJ183" s="27"/>
      <c r="IK183" s="27"/>
      <c r="IL183" s="27"/>
      <c r="IM183" s="27"/>
      <c r="IN183" s="27"/>
      <c r="IO183" s="27"/>
      <c r="IP183" s="27"/>
      <c r="IQ183" s="27"/>
    </row>
    <row r="184" spans="1:251" s="22" customFormat="1">
      <c r="A184" s="27"/>
      <c r="B184" s="23"/>
      <c r="C184" s="24"/>
      <c r="D184" s="23"/>
      <c r="E184" s="23"/>
      <c r="G184" s="23"/>
      <c r="H184" s="25"/>
      <c r="L184" s="23"/>
      <c r="M184" s="25"/>
      <c r="N184" s="26"/>
      <c r="O184" s="26"/>
      <c r="P184" s="26"/>
      <c r="Q184" s="26"/>
      <c r="R184" s="26"/>
      <c r="S184" s="25"/>
      <c r="T184" s="26"/>
      <c r="U184" s="26"/>
      <c r="V184" s="26"/>
      <c r="W184" s="26"/>
      <c r="X184" s="25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  <c r="AK184" s="26"/>
      <c r="AL184" s="26"/>
      <c r="AM184" s="26"/>
      <c r="AN184" s="26"/>
      <c r="AO184" s="26"/>
      <c r="AP184" s="26"/>
      <c r="AQ184" s="26"/>
      <c r="AR184" s="25"/>
      <c r="AS184" s="26"/>
      <c r="AT184" s="26"/>
      <c r="AU184" s="26"/>
      <c r="AV184" s="26"/>
      <c r="AW184" s="25"/>
      <c r="AX184" s="26"/>
      <c r="AY184" s="26"/>
      <c r="AZ184" s="26"/>
      <c r="BA184" s="26"/>
      <c r="BB184" s="26"/>
      <c r="BC184" s="26"/>
      <c r="BD184" s="27"/>
      <c r="BE184" s="27"/>
      <c r="BF184" s="27"/>
      <c r="BG184" s="27"/>
      <c r="BH184" s="27"/>
      <c r="BI184" s="27"/>
      <c r="BJ184" s="27"/>
      <c r="BK184" s="27"/>
      <c r="BL184" s="27"/>
      <c r="BM184" s="27"/>
      <c r="BN184" s="27"/>
      <c r="BO184" s="27"/>
      <c r="BP184" s="27"/>
      <c r="BQ184" s="27"/>
      <c r="BR184" s="27"/>
      <c r="BS184" s="27"/>
      <c r="BT184" s="27"/>
      <c r="BU184" s="27"/>
      <c r="BV184" s="27"/>
      <c r="BW184" s="27"/>
      <c r="BX184" s="27"/>
      <c r="BY184" s="27"/>
      <c r="BZ184" s="27"/>
      <c r="CA184" s="27"/>
      <c r="CB184" s="27"/>
      <c r="CC184" s="27"/>
      <c r="CD184" s="27"/>
      <c r="CE184" s="27"/>
      <c r="CF184" s="27"/>
      <c r="CG184" s="27"/>
      <c r="CH184" s="27"/>
      <c r="CI184" s="27"/>
      <c r="CJ184" s="27"/>
      <c r="CK184" s="27"/>
      <c r="CL184" s="27"/>
      <c r="CM184" s="27"/>
      <c r="CN184" s="27"/>
      <c r="CO184" s="27"/>
      <c r="CP184" s="27"/>
      <c r="CQ184" s="27"/>
      <c r="CR184" s="27"/>
      <c r="CS184" s="27"/>
      <c r="CT184" s="27"/>
      <c r="CU184" s="27"/>
      <c r="CV184" s="27"/>
      <c r="CW184" s="27"/>
      <c r="CX184" s="27"/>
      <c r="CY184" s="27"/>
      <c r="CZ184" s="27"/>
      <c r="DA184" s="27"/>
      <c r="DB184" s="27"/>
      <c r="DC184" s="27"/>
      <c r="DD184" s="27"/>
      <c r="DE184" s="27"/>
      <c r="DF184" s="27"/>
      <c r="DG184" s="27"/>
      <c r="DH184" s="27"/>
      <c r="DI184" s="27"/>
      <c r="DJ184" s="27"/>
      <c r="DK184" s="27"/>
      <c r="DL184" s="27"/>
      <c r="DM184" s="27"/>
      <c r="DN184" s="27"/>
      <c r="DO184" s="27"/>
      <c r="DP184" s="27"/>
      <c r="DQ184" s="27"/>
      <c r="DR184" s="27"/>
      <c r="DS184" s="27"/>
      <c r="DT184" s="27"/>
      <c r="DU184" s="27"/>
      <c r="DV184" s="27"/>
      <c r="DW184" s="27"/>
      <c r="DX184" s="27"/>
      <c r="DY184" s="27"/>
      <c r="DZ184" s="27"/>
      <c r="EA184" s="27"/>
      <c r="EB184" s="27"/>
      <c r="EC184" s="27"/>
      <c r="ED184" s="27"/>
      <c r="EE184" s="27"/>
      <c r="EF184" s="27"/>
      <c r="EG184" s="27"/>
      <c r="EH184" s="27"/>
      <c r="EI184" s="27"/>
      <c r="EJ184" s="27"/>
      <c r="EK184" s="27"/>
      <c r="EL184" s="27"/>
      <c r="EM184" s="27"/>
      <c r="EN184" s="27"/>
      <c r="EO184" s="27"/>
      <c r="EP184" s="27"/>
      <c r="EQ184" s="27"/>
      <c r="ER184" s="27"/>
      <c r="ES184" s="27"/>
      <c r="ET184" s="27"/>
      <c r="EU184" s="27"/>
      <c r="EV184" s="27"/>
      <c r="EW184" s="27"/>
      <c r="EX184" s="27"/>
      <c r="EY184" s="27"/>
      <c r="EZ184" s="27"/>
      <c r="FA184" s="27"/>
      <c r="FB184" s="27"/>
      <c r="FC184" s="27"/>
      <c r="FD184" s="27"/>
      <c r="FE184" s="27"/>
      <c r="FF184" s="27"/>
      <c r="FG184" s="27"/>
      <c r="FH184" s="27"/>
      <c r="FI184" s="27"/>
      <c r="FJ184" s="27"/>
      <c r="FK184" s="27"/>
      <c r="FL184" s="27"/>
      <c r="FM184" s="27"/>
      <c r="FN184" s="27"/>
      <c r="FO184" s="27"/>
      <c r="FP184" s="27"/>
      <c r="FQ184" s="27"/>
      <c r="FR184" s="27"/>
      <c r="FS184" s="27"/>
      <c r="FT184" s="27"/>
      <c r="FU184" s="27"/>
      <c r="FV184" s="27"/>
      <c r="FW184" s="27"/>
      <c r="FX184" s="27"/>
      <c r="FY184" s="27"/>
      <c r="FZ184" s="27"/>
      <c r="GA184" s="27"/>
      <c r="GB184" s="27"/>
      <c r="GC184" s="27"/>
      <c r="GD184" s="27"/>
      <c r="GE184" s="27"/>
      <c r="GF184" s="27"/>
      <c r="GG184" s="27"/>
      <c r="GH184" s="27"/>
      <c r="GI184" s="27"/>
      <c r="GJ184" s="27"/>
      <c r="GK184" s="27"/>
      <c r="GL184" s="27"/>
      <c r="GM184" s="27"/>
      <c r="GN184" s="27"/>
      <c r="GO184" s="27"/>
      <c r="GP184" s="27"/>
      <c r="GQ184" s="27"/>
      <c r="GR184" s="27"/>
      <c r="GS184" s="27"/>
      <c r="GT184" s="27"/>
      <c r="GU184" s="27"/>
      <c r="GV184" s="27"/>
      <c r="GW184" s="27"/>
      <c r="GX184" s="27"/>
      <c r="GY184" s="27"/>
      <c r="GZ184" s="27"/>
      <c r="HA184" s="27"/>
      <c r="HB184" s="27"/>
      <c r="HC184" s="27"/>
      <c r="HD184" s="27"/>
      <c r="HE184" s="27"/>
      <c r="HF184" s="27"/>
      <c r="HG184" s="27"/>
      <c r="HH184" s="27"/>
      <c r="HI184" s="27"/>
      <c r="HJ184" s="27"/>
      <c r="HK184" s="27"/>
      <c r="HL184" s="27"/>
      <c r="HM184" s="27"/>
      <c r="HN184" s="27"/>
      <c r="HO184" s="27"/>
      <c r="HP184" s="27"/>
      <c r="HQ184" s="27"/>
      <c r="HR184" s="27"/>
      <c r="HS184" s="27"/>
      <c r="HT184" s="27"/>
      <c r="HU184" s="27"/>
      <c r="HV184" s="27"/>
      <c r="HW184" s="27"/>
      <c r="HX184" s="27"/>
      <c r="HY184" s="27"/>
      <c r="HZ184" s="27"/>
      <c r="IA184" s="27"/>
      <c r="IB184" s="27"/>
      <c r="IC184" s="27"/>
      <c r="ID184" s="27"/>
      <c r="IE184" s="27"/>
      <c r="IF184" s="27"/>
      <c r="IG184" s="27"/>
      <c r="IH184" s="27"/>
      <c r="II184" s="27"/>
      <c r="IJ184" s="27"/>
      <c r="IK184" s="27"/>
      <c r="IL184" s="27"/>
      <c r="IM184" s="27"/>
      <c r="IN184" s="27"/>
      <c r="IO184" s="27"/>
      <c r="IP184" s="27"/>
      <c r="IQ184" s="27"/>
    </row>
    <row r="185" spans="1:251" s="22" customFormat="1">
      <c r="A185" s="27"/>
      <c r="B185" s="23"/>
      <c r="C185" s="24"/>
      <c r="D185" s="23"/>
      <c r="E185" s="23"/>
      <c r="G185" s="23"/>
      <c r="H185" s="25"/>
      <c r="L185" s="23"/>
      <c r="M185" s="25"/>
      <c r="N185" s="26"/>
      <c r="O185" s="26"/>
      <c r="P185" s="26"/>
      <c r="Q185" s="26"/>
      <c r="R185" s="26"/>
      <c r="S185" s="25"/>
      <c r="T185" s="26"/>
      <c r="U185" s="26"/>
      <c r="V185" s="26"/>
      <c r="W185" s="26"/>
      <c r="X185" s="25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 s="26"/>
      <c r="AL185" s="26"/>
      <c r="AM185" s="26"/>
      <c r="AN185" s="26"/>
      <c r="AO185" s="26"/>
      <c r="AP185" s="26"/>
      <c r="AQ185" s="26"/>
      <c r="AR185" s="25"/>
      <c r="AS185" s="26"/>
      <c r="AT185" s="26"/>
      <c r="AU185" s="26"/>
      <c r="AV185" s="26"/>
      <c r="AW185" s="25"/>
      <c r="AX185" s="26"/>
      <c r="AY185" s="26"/>
      <c r="AZ185" s="26"/>
      <c r="BA185" s="26"/>
      <c r="BB185" s="26"/>
      <c r="BC185" s="26"/>
      <c r="BD185" s="27"/>
      <c r="BE185" s="27"/>
      <c r="BF185" s="27"/>
      <c r="BG185" s="27"/>
      <c r="BH185" s="27"/>
      <c r="BI185" s="27"/>
      <c r="BJ185" s="27"/>
      <c r="BK185" s="27"/>
      <c r="BL185" s="27"/>
      <c r="BM185" s="27"/>
      <c r="BN185" s="27"/>
      <c r="BO185" s="27"/>
      <c r="BP185" s="27"/>
      <c r="BQ185" s="27"/>
      <c r="BR185" s="27"/>
      <c r="BS185" s="27"/>
      <c r="BT185" s="27"/>
      <c r="BU185" s="27"/>
      <c r="BV185" s="27"/>
      <c r="BW185" s="27"/>
      <c r="BX185" s="27"/>
      <c r="BY185" s="27"/>
      <c r="BZ185" s="27"/>
      <c r="CA185" s="27"/>
      <c r="CB185" s="27"/>
      <c r="CC185" s="27"/>
      <c r="CD185" s="27"/>
      <c r="CE185" s="27"/>
      <c r="CF185" s="27"/>
      <c r="CG185" s="27"/>
      <c r="CH185" s="27"/>
      <c r="CI185" s="27"/>
      <c r="CJ185" s="27"/>
      <c r="CK185" s="27"/>
      <c r="CL185" s="27"/>
      <c r="CM185" s="27"/>
      <c r="CN185" s="27"/>
      <c r="CO185" s="27"/>
      <c r="CP185" s="27"/>
      <c r="CQ185" s="27"/>
      <c r="CR185" s="27"/>
      <c r="CS185" s="27"/>
      <c r="CT185" s="27"/>
      <c r="CU185" s="27"/>
      <c r="CV185" s="27"/>
      <c r="CW185" s="27"/>
      <c r="CX185" s="27"/>
      <c r="CY185" s="27"/>
      <c r="CZ185" s="27"/>
      <c r="DA185" s="27"/>
      <c r="DB185" s="27"/>
      <c r="DC185" s="27"/>
      <c r="DD185" s="27"/>
      <c r="DE185" s="27"/>
      <c r="DF185" s="27"/>
      <c r="DG185" s="27"/>
      <c r="DH185" s="27"/>
      <c r="DI185" s="27"/>
      <c r="DJ185" s="27"/>
      <c r="DK185" s="27"/>
      <c r="DL185" s="27"/>
      <c r="DM185" s="27"/>
      <c r="DN185" s="27"/>
      <c r="DO185" s="27"/>
      <c r="DP185" s="27"/>
      <c r="DQ185" s="27"/>
      <c r="DR185" s="27"/>
      <c r="DS185" s="27"/>
      <c r="DT185" s="27"/>
      <c r="DU185" s="27"/>
      <c r="DV185" s="27"/>
      <c r="DW185" s="27"/>
      <c r="DX185" s="27"/>
      <c r="DY185" s="27"/>
      <c r="DZ185" s="27"/>
      <c r="EA185" s="27"/>
      <c r="EB185" s="27"/>
      <c r="EC185" s="27"/>
      <c r="ED185" s="27"/>
      <c r="EE185" s="27"/>
      <c r="EF185" s="27"/>
      <c r="EG185" s="27"/>
      <c r="EH185" s="27"/>
      <c r="EI185" s="27"/>
      <c r="EJ185" s="27"/>
      <c r="EK185" s="27"/>
      <c r="EL185" s="27"/>
      <c r="EM185" s="27"/>
      <c r="EN185" s="27"/>
      <c r="EO185" s="27"/>
      <c r="EP185" s="27"/>
      <c r="EQ185" s="27"/>
      <c r="ER185" s="27"/>
      <c r="ES185" s="27"/>
      <c r="ET185" s="27"/>
      <c r="EU185" s="27"/>
      <c r="EV185" s="27"/>
      <c r="EW185" s="27"/>
      <c r="EX185" s="27"/>
      <c r="EY185" s="27"/>
      <c r="EZ185" s="27"/>
      <c r="FA185" s="27"/>
      <c r="FB185" s="27"/>
      <c r="FC185" s="27"/>
      <c r="FD185" s="27"/>
      <c r="FE185" s="27"/>
      <c r="FF185" s="27"/>
      <c r="FG185" s="27"/>
      <c r="FH185" s="27"/>
      <c r="FI185" s="27"/>
      <c r="FJ185" s="27"/>
      <c r="FK185" s="27"/>
      <c r="FL185" s="27"/>
      <c r="FM185" s="27"/>
      <c r="FN185" s="27"/>
      <c r="FO185" s="27"/>
      <c r="FP185" s="27"/>
      <c r="FQ185" s="27"/>
      <c r="FR185" s="27"/>
      <c r="FS185" s="27"/>
      <c r="FT185" s="27"/>
      <c r="FU185" s="27"/>
      <c r="FV185" s="27"/>
      <c r="FW185" s="27"/>
      <c r="FX185" s="27"/>
      <c r="FY185" s="27"/>
      <c r="FZ185" s="27"/>
      <c r="GA185" s="27"/>
      <c r="GB185" s="27"/>
      <c r="GC185" s="27"/>
      <c r="GD185" s="27"/>
      <c r="GE185" s="27"/>
      <c r="GF185" s="27"/>
      <c r="GG185" s="27"/>
      <c r="GH185" s="27"/>
      <c r="GI185" s="27"/>
      <c r="GJ185" s="27"/>
      <c r="GK185" s="27"/>
      <c r="GL185" s="27"/>
      <c r="GM185" s="27"/>
      <c r="GN185" s="27"/>
      <c r="GO185" s="27"/>
      <c r="GP185" s="27"/>
      <c r="GQ185" s="27"/>
      <c r="GR185" s="27"/>
      <c r="GS185" s="27"/>
      <c r="GT185" s="27"/>
      <c r="GU185" s="27"/>
      <c r="GV185" s="27"/>
      <c r="GW185" s="27"/>
      <c r="GX185" s="27"/>
      <c r="GY185" s="27"/>
      <c r="GZ185" s="27"/>
      <c r="HA185" s="27"/>
      <c r="HB185" s="27"/>
      <c r="HC185" s="27"/>
      <c r="HD185" s="27"/>
      <c r="HE185" s="27"/>
      <c r="HF185" s="27"/>
      <c r="HG185" s="27"/>
      <c r="HH185" s="27"/>
      <c r="HI185" s="27"/>
      <c r="HJ185" s="27"/>
      <c r="HK185" s="27"/>
      <c r="HL185" s="27"/>
      <c r="HM185" s="27"/>
      <c r="HN185" s="27"/>
      <c r="HO185" s="27"/>
      <c r="HP185" s="27"/>
      <c r="HQ185" s="27"/>
      <c r="HR185" s="27"/>
      <c r="HS185" s="27"/>
      <c r="HT185" s="27"/>
      <c r="HU185" s="27"/>
      <c r="HV185" s="27"/>
      <c r="HW185" s="27"/>
      <c r="HX185" s="27"/>
      <c r="HY185" s="27"/>
      <c r="HZ185" s="27"/>
      <c r="IA185" s="27"/>
      <c r="IB185" s="27"/>
      <c r="IC185" s="27"/>
      <c r="ID185" s="27"/>
      <c r="IE185" s="27"/>
      <c r="IF185" s="27"/>
      <c r="IG185" s="27"/>
      <c r="IH185" s="27"/>
      <c r="II185" s="27"/>
      <c r="IJ185" s="27"/>
      <c r="IK185" s="27"/>
      <c r="IL185" s="27"/>
      <c r="IM185" s="27"/>
      <c r="IN185" s="27"/>
      <c r="IO185" s="27"/>
      <c r="IP185" s="27"/>
      <c r="IQ185" s="27"/>
    </row>
    <row r="186" spans="1:251" s="22" customFormat="1">
      <c r="A186" s="27"/>
      <c r="B186" s="23"/>
      <c r="C186" s="24"/>
      <c r="D186" s="23"/>
      <c r="E186" s="23"/>
      <c r="G186" s="23"/>
      <c r="H186" s="25"/>
      <c r="L186" s="23"/>
      <c r="M186" s="25"/>
      <c r="N186" s="26"/>
      <c r="O186" s="26"/>
      <c r="P186" s="26"/>
      <c r="Q186" s="26"/>
      <c r="R186" s="26"/>
      <c r="S186" s="25"/>
      <c r="T186" s="26"/>
      <c r="U186" s="26"/>
      <c r="V186" s="26"/>
      <c r="W186" s="26"/>
      <c r="X186" s="25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 s="26"/>
      <c r="AL186" s="26"/>
      <c r="AM186" s="26"/>
      <c r="AN186" s="26"/>
      <c r="AO186" s="26"/>
      <c r="AP186" s="26"/>
      <c r="AQ186" s="26"/>
      <c r="AR186" s="25"/>
      <c r="AS186" s="26"/>
      <c r="AT186" s="26"/>
      <c r="AU186" s="26"/>
      <c r="AV186" s="26"/>
      <c r="AW186" s="25"/>
      <c r="AX186" s="26"/>
      <c r="AY186" s="26"/>
      <c r="AZ186" s="26"/>
      <c r="BA186" s="26"/>
      <c r="BB186" s="26"/>
      <c r="BC186" s="26"/>
      <c r="BD186" s="27"/>
      <c r="BE186" s="27"/>
      <c r="BF186" s="27"/>
      <c r="BG186" s="27"/>
      <c r="BH186" s="27"/>
      <c r="BI186" s="27"/>
      <c r="BJ186" s="27"/>
      <c r="BK186" s="27"/>
      <c r="BL186" s="27"/>
      <c r="BM186" s="27"/>
      <c r="BN186" s="27"/>
      <c r="BO186" s="27"/>
      <c r="BP186" s="27"/>
      <c r="BQ186" s="27"/>
      <c r="BR186" s="27"/>
      <c r="BS186" s="27"/>
      <c r="BT186" s="27"/>
      <c r="BU186" s="27"/>
      <c r="BV186" s="27"/>
      <c r="BW186" s="27"/>
      <c r="BX186" s="27"/>
      <c r="BY186" s="27"/>
      <c r="BZ186" s="27"/>
      <c r="CA186" s="27"/>
      <c r="CB186" s="27"/>
      <c r="CC186" s="27"/>
      <c r="CD186" s="27"/>
      <c r="CE186" s="27"/>
      <c r="CF186" s="27"/>
      <c r="CG186" s="27"/>
      <c r="CH186" s="27"/>
      <c r="CI186" s="27"/>
      <c r="CJ186" s="27"/>
      <c r="CK186" s="27"/>
      <c r="CL186" s="27"/>
      <c r="CM186" s="27"/>
      <c r="CN186" s="27"/>
      <c r="CO186" s="27"/>
      <c r="CP186" s="27"/>
      <c r="CQ186" s="27"/>
      <c r="CR186" s="27"/>
      <c r="CS186" s="27"/>
      <c r="CT186" s="27"/>
      <c r="CU186" s="27"/>
      <c r="CV186" s="27"/>
      <c r="CW186" s="27"/>
      <c r="CX186" s="27"/>
      <c r="CY186" s="27"/>
      <c r="CZ186" s="27"/>
      <c r="DA186" s="27"/>
      <c r="DB186" s="27"/>
      <c r="DC186" s="27"/>
      <c r="DD186" s="27"/>
      <c r="DE186" s="27"/>
      <c r="DF186" s="27"/>
      <c r="DG186" s="27"/>
      <c r="DH186" s="27"/>
      <c r="DI186" s="27"/>
      <c r="DJ186" s="27"/>
      <c r="DK186" s="27"/>
      <c r="DL186" s="27"/>
      <c r="DM186" s="27"/>
      <c r="DN186" s="27"/>
      <c r="DO186" s="27"/>
      <c r="DP186" s="27"/>
      <c r="DQ186" s="27"/>
      <c r="DR186" s="27"/>
      <c r="DS186" s="27"/>
      <c r="DT186" s="27"/>
      <c r="DU186" s="27"/>
      <c r="DV186" s="27"/>
      <c r="DW186" s="27"/>
      <c r="DX186" s="27"/>
      <c r="DY186" s="27"/>
      <c r="DZ186" s="27"/>
      <c r="EA186" s="27"/>
      <c r="EB186" s="27"/>
      <c r="EC186" s="27"/>
      <c r="ED186" s="27"/>
      <c r="EE186" s="27"/>
      <c r="EF186" s="27"/>
      <c r="EG186" s="27"/>
      <c r="EH186" s="27"/>
      <c r="EI186" s="27"/>
      <c r="EJ186" s="27"/>
      <c r="EK186" s="27"/>
      <c r="EL186" s="27"/>
      <c r="EM186" s="27"/>
      <c r="EN186" s="27"/>
      <c r="EO186" s="27"/>
      <c r="EP186" s="27"/>
      <c r="EQ186" s="27"/>
      <c r="ER186" s="27"/>
      <c r="ES186" s="27"/>
      <c r="ET186" s="27"/>
      <c r="EU186" s="27"/>
      <c r="EV186" s="27"/>
      <c r="EW186" s="27"/>
      <c r="EX186" s="27"/>
      <c r="EY186" s="27"/>
      <c r="EZ186" s="27"/>
      <c r="FA186" s="27"/>
      <c r="FB186" s="27"/>
      <c r="FC186" s="27"/>
      <c r="FD186" s="27"/>
      <c r="FE186" s="27"/>
      <c r="FF186" s="27"/>
      <c r="FG186" s="27"/>
      <c r="FH186" s="27"/>
      <c r="FI186" s="27"/>
      <c r="FJ186" s="27"/>
      <c r="FK186" s="27"/>
      <c r="FL186" s="27"/>
      <c r="FM186" s="27"/>
      <c r="FN186" s="27"/>
      <c r="FO186" s="27"/>
      <c r="FP186" s="27"/>
      <c r="FQ186" s="27"/>
      <c r="FR186" s="27"/>
      <c r="FS186" s="27"/>
      <c r="FT186" s="27"/>
      <c r="FU186" s="27"/>
      <c r="FV186" s="27"/>
      <c r="FW186" s="27"/>
      <c r="FX186" s="27"/>
      <c r="FY186" s="27"/>
      <c r="FZ186" s="27"/>
      <c r="GA186" s="27"/>
      <c r="GB186" s="27"/>
      <c r="GC186" s="27"/>
      <c r="GD186" s="27"/>
      <c r="GE186" s="27"/>
      <c r="GF186" s="27"/>
      <c r="GG186" s="27"/>
      <c r="GH186" s="27"/>
      <c r="GI186" s="27"/>
      <c r="GJ186" s="27"/>
      <c r="GK186" s="27"/>
      <c r="GL186" s="27"/>
      <c r="GM186" s="27"/>
      <c r="GN186" s="27"/>
      <c r="GO186" s="27"/>
      <c r="GP186" s="27"/>
      <c r="GQ186" s="27"/>
      <c r="GR186" s="27"/>
      <c r="GS186" s="27"/>
      <c r="GT186" s="27"/>
      <c r="GU186" s="27"/>
      <c r="GV186" s="27"/>
      <c r="GW186" s="27"/>
      <c r="GX186" s="27"/>
      <c r="GY186" s="27"/>
      <c r="GZ186" s="27"/>
      <c r="HA186" s="27"/>
      <c r="HB186" s="27"/>
      <c r="HC186" s="27"/>
      <c r="HD186" s="27"/>
      <c r="HE186" s="27"/>
      <c r="HF186" s="27"/>
      <c r="HG186" s="27"/>
      <c r="HH186" s="27"/>
      <c r="HI186" s="27"/>
      <c r="HJ186" s="27"/>
      <c r="HK186" s="27"/>
      <c r="HL186" s="27"/>
      <c r="HM186" s="27"/>
      <c r="HN186" s="27"/>
      <c r="HO186" s="27"/>
      <c r="HP186" s="27"/>
      <c r="HQ186" s="27"/>
      <c r="HR186" s="27"/>
      <c r="HS186" s="27"/>
      <c r="HT186" s="27"/>
      <c r="HU186" s="27"/>
      <c r="HV186" s="27"/>
      <c r="HW186" s="27"/>
      <c r="HX186" s="27"/>
      <c r="HY186" s="27"/>
      <c r="HZ186" s="27"/>
      <c r="IA186" s="27"/>
      <c r="IB186" s="27"/>
      <c r="IC186" s="27"/>
      <c r="ID186" s="27"/>
      <c r="IE186" s="27"/>
      <c r="IF186" s="27"/>
      <c r="IG186" s="27"/>
      <c r="IH186" s="27"/>
      <c r="II186" s="27"/>
      <c r="IJ186" s="27"/>
      <c r="IK186" s="27"/>
      <c r="IL186" s="27"/>
      <c r="IM186" s="27"/>
      <c r="IN186" s="27"/>
      <c r="IO186" s="27"/>
      <c r="IP186" s="27"/>
      <c r="IQ186" s="27"/>
    </row>
    <row r="187" spans="1:251" s="22" customFormat="1">
      <c r="A187" s="27"/>
      <c r="B187" s="23"/>
      <c r="C187" s="24"/>
      <c r="D187" s="23"/>
      <c r="E187" s="23"/>
      <c r="G187" s="23"/>
      <c r="H187" s="25"/>
      <c r="L187" s="23"/>
      <c r="M187" s="25"/>
      <c r="N187" s="26"/>
      <c r="O187" s="26"/>
      <c r="P187" s="26"/>
      <c r="Q187" s="26"/>
      <c r="R187" s="26"/>
      <c r="S187" s="25"/>
      <c r="T187" s="26"/>
      <c r="U187" s="26"/>
      <c r="V187" s="26"/>
      <c r="W187" s="26"/>
      <c r="X187" s="25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 s="26"/>
      <c r="AL187" s="26"/>
      <c r="AM187" s="26"/>
      <c r="AN187" s="26"/>
      <c r="AO187" s="26"/>
      <c r="AP187" s="26"/>
      <c r="AQ187" s="26"/>
      <c r="AR187" s="25"/>
      <c r="AS187" s="26"/>
      <c r="AT187" s="26"/>
      <c r="AU187" s="26"/>
      <c r="AV187" s="26"/>
      <c r="AW187" s="25"/>
      <c r="AX187" s="26"/>
      <c r="AY187" s="26"/>
      <c r="AZ187" s="26"/>
      <c r="BA187" s="26"/>
      <c r="BB187" s="26"/>
      <c r="BC187" s="26"/>
      <c r="BD187" s="27"/>
      <c r="BE187" s="27"/>
      <c r="BF187" s="27"/>
      <c r="BG187" s="27"/>
      <c r="BH187" s="27"/>
      <c r="BI187" s="27"/>
      <c r="BJ187" s="27"/>
      <c r="BK187" s="27"/>
      <c r="BL187" s="27"/>
      <c r="BM187" s="27"/>
      <c r="BN187" s="27"/>
      <c r="BO187" s="27"/>
      <c r="BP187" s="27"/>
      <c r="BQ187" s="27"/>
      <c r="BR187" s="27"/>
      <c r="BS187" s="27"/>
      <c r="BT187" s="27"/>
      <c r="BU187" s="27"/>
      <c r="BV187" s="27"/>
      <c r="BW187" s="27"/>
      <c r="BX187" s="27"/>
      <c r="BY187" s="27"/>
      <c r="BZ187" s="27"/>
      <c r="CA187" s="27"/>
      <c r="CB187" s="27"/>
      <c r="CC187" s="27"/>
      <c r="CD187" s="27"/>
      <c r="CE187" s="27"/>
      <c r="CF187" s="27"/>
      <c r="CG187" s="27"/>
      <c r="CH187" s="27"/>
      <c r="CI187" s="27"/>
      <c r="CJ187" s="27"/>
      <c r="CK187" s="27"/>
      <c r="CL187" s="27"/>
      <c r="CM187" s="27"/>
      <c r="CN187" s="27"/>
      <c r="CO187" s="27"/>
      <c r="CP187" s="27"/>
      <c r="CQ187" s="27"/>
      <c r="CR187" s="27"/>
      <c r="CS187" s="27"/>
      <c r="CT187" s="27"/>
      <c r="CU187" s="27"/>
      <c r="CV187" s="27"/>
      <c r="CW187" s="27"/>
      <c r="CX187" s="27"/>
      <c r="CY187" s="27"/>
      <c r="CZ187" s="27"/>
      <c r="DA187" s="27"/>
      <c r="DB187" s="27"/>
      <c r="DC187" s="27"/>
      <c r="DD187" s="27"/>
      <c r="DE187" s="27"/>
      <c r="DF187" s="27"/>
      <c r="DG187" s="27"/>
      <c r="DH187" s="27"/>
      <c r="DI187" s="27"/>
      <c r="DJ187" s="27"/>
      <c r="DK187" s="27"/>
      <c r="DL187" s="27"/>
      <c r="DM187" s="27"/>
      <c r="DN187" s="27"/>
      <c r="DO187" s="27"/>
      <c r="DP187" s="27"/>
      <c r="DQ187" s="27"/>
      <c r="DR187" s="27"/>
      <c r="DS187" s="27"/>
      <c r="DT187" s="27"/>
      <c r="DU187" s="27"/>
      <c r="DV187" s="27"/>
      <c r="DW187" s="27"/>
      <c r="DX187" s="27"/>
      <c r="DY187" s="27"/>
      <c r="DZ187" s="27"/>
      <c r="EA187" s="27"/>
      <c r="EB187" s="27"/>
      <c r="EC187" s="27"/>
      <c r="ED187" s="27"/>
      <c r="EE187" s="27"/>
      <c r="EF187" s="27"/>
      <c r="EG187" s="27"/>
      <c r="EH187" s="27"/>
      <c r="EI187" s="27"/>
      <c r="EJ187" s="27"/>
      <c r="EK187" s="27"/>
      <c r="EL187" s="27"/>
      <c r="EM187" s="27"/>
      <c r="EN187" s="27"/>
      <c r="EO187" s="27"/>
      <c r="EP187" s="27"/>
      <c r="EQ187" s="27"/>
      <c r="ER187" s="27"/>
      <c r="ES187" s="27"/>
      <c r="ET187" s="27"/>
      <c r="EU187" s="27"/>
      <c r="EV187" s="27"/>
      <c r="EW187" s="27"/>
      <c r="EX187" s="27"/>
      <c r="EY187" s="27"/>
      <c r="EZ187" s="27"/>
      <c r="FA187" s="27"/>
      <c r="FB187" s="27"/>
      <c r="FC187" s="27"/>
      <c r="FD187" s="27"/>
      <c r="FE187" s="27"/>
      <c r="FF187" s="27"/>
      <c r="FG187" s="27"/>
      <c r="FH187" s="27"/>
      <c r="FI187" s="27"/>
      <c r="FJ187" s="27"/>
      <c r="FK187" s="27"/>
      <c r="FL187" s="27"/>
      <c r="FM187" s="27"/>
      <c r="FN187" s="27"/>
      <c r="FO187" s="27"/>
      <c r="FP187" s="27"/>
      <c r="FQ187" s="27"/>
      <c r="FR187" s="27"/>
      <c r="FS187" s="27"/>
      <c r="FT187" s="27"/>
      <c r="FU187" s="27"/>
      <c r="FV187" s="27"/>
      <c r="FW187" s="27"/>
      <c r="FX187" s="27"/>
      <c r="FY187" s="27"/>
      <c r="FZ187" s="27"/>
      <c r="GA187" s="27"/>
      <c r="GB187" s="27"/>
      <c r="GC187" s="27"/>
      <c r="GD187" s="27"/>
      <c r="GE187" s="27"/>
      <c r="GF187" s="27"/>
      <c r="GG187" s="27"/>
      <c r="GH187" s="27"/>
      <c r="GI187" s="27"/>
      <c r="GJ187" s="27"/>
      <c r="GK187" s="27"/>
      <c r="GL187" s="27"/>
      <c r="GM187" s="27"/>
      <c r="GN187" s="27"/>
      <c r="GO187" s="27"/>
      <c r="GP187" s="27"/>
      <c r="GQ187" s="27"/>
      <c r="GR187" s="27"/>
      <c r="GS187" s="27"/>
      <c r="GT187" s="27"/>
      <c r="GU187" s="27"/>
      <c r="GV187" s="27"/>
      <c r="GW187" s="27"/>
      <c r="GX187" s="27"/>
      <c r="GY187" s="27"/>
      <c r="GZ187" s="27"/>
      <c r="HA187" s="27"/>
      <c r="HB187" s="27"/>
      <c r="HC187" s="27"/>
      <c r="HD187" s="27"/>
      <c r="HE187" s="27"/>
      <c r="HF187" s="27"/>
      <c r="HG187" s="27"/>
      <c r="HH187" s="27"/>
      <c r="HI187" s="27"/>
      <c r="HJ187" s="27"/>
      <c r="HK187" s="27"/>
      <c r="HL187" s="27"/>
      <c r="HM187" s="27"/>
      <c r="HN187" s="27"/>
      <c r="HO187" s="27"/>
      <c r="HP187" s="27"/>
      <c r="HQ187" s="27"/>
      <c r="HR187" s="27"/>
      <c r="HS187" s="27"/>
      <c r="HT187" s="27"/>
      <c r="HU187" s="27"/>
      <c r="HV187" s="27"/>
      <c r="HW187" s="27"/>
      <c r="HX187" s="27"/>
      <c r="HY187" s="27"/>
      <c r="HZ187" s="27"/>
      <c r="IA187" s="27"/>
      <c r="IB187" s="27"/>
      <c r="IC187" s="27"/>
      <c r="ID187" s="27"/>
      <c r="IE187" s="27"/>
      <c r="IF187" s="27"/>
      <c r="IG187" s="27"/>
      <c r="IH187" s="27"/>
      <c r="II187" s="27"/>
      <c r="IJ187" s="27"/>
      <c r="IK187" s="27"/>
      <c r="IL187" s="27"/>
      <c r="IM187" s="27"/>
      <c r="IN187" s="27"/>
      <c r="IO187" s="27"/>
      <c r="IP187" s="27"/>
      <c r="IQ187" s="27"/>
    </row>
    <row r="188" spans="1:251" s="22" customFormat="1">
      <c r="A188" s="27"/>
      <c r="B188" s="23"/>
      <c r="C188" s="24"/>
      <c r="D188" s="23"/>
      <c r="E188" s="23"/>
      <c r="G188" s="23"/>
      <c r="H188" s="25"/>
      <c r="L188" s="23"/>
      <c r="M188" s="25"/>
      <c r="N188" s="26"/>
      <c r="O188" s="26"/>
      <c r="P188" s="26"/>
      <c r="Q188" s="26"/>
      <c r="R188" s="26"/>
      <c r="S188" s="25"/>
      <c r="T188" s="26"/>
      <c r="U188" s="26"/>
      <c r="V188" s="26"/>
      <c r="W188" s="26"/>
      <c r="X188" s="25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 s="26"/>
      <c r="AL188" s="26"/>
      <c r="AM188" s="26"/>
      <c r="AN188" s="26"/>
      <c r="AO188" s="26"/>
      <c r="AP188" s="26"/>
      <c r="AQ188" s="26"/>
      <c r="AR188" s="25"/>
      <c r="AS188" s="26"/>
      <c r="AT188" s="26"/>
      <c r="AU188" s="26"/>
      <c r="AV188" s="26"/>
      <c r="AW188" s="25"/>
      <c r="AX188" s="26"/>
      <c r="AY188" s="26"/>
      <c r="AZ188" s="26"/>
      <c r="BA188" s="26"/>
      <c r="BB188" s="26"/>
      <c r="BC188" s="26"/>
      <c r="BD188" s="27"/>
      <c r="BE188" s="27"/>
      <c r="BF188" s="27"/>
      <c r="BG188" s="27"/>
      <c r="BH188" s="27"/>
      <c r="BI188" s="27"/>
      <c r="BJ188" s="27"/>
      <c r="BK188" s="27"/>
      <c r="BL188" s="27"/>
      <c r="BM188" s="27"/>
      <c r="BN188" s="27"/>
      <c r="BO188" s="27"/>
      <c r="BP188" s="27"/>
      <c r="BQ188" s="27"/>
      <c r="BR188" s="27"/>
      <c r="BS188" s="27"/>
      <c r="BT188" s="27"/>
      <c r="BU188" s="27"/>
      <c r="BV188" s="27"/>
      <c r="BW188" s="27"/>
      <c r="BX188" s="27"/>
      <c r="BY188" s="27"/>
      <c r="BZ188" s="27"/>
      <c r="CA188" s="27"/>
      <c r="CB188" s="27"/>
      <c r="CC188" s="27"/>
      <c r="CD188" s="27"/>
      <c r="CE188" s="27"/>
      <c r="CF188" s="27"/>
      <c r="CG188" s="27"/>
      <c r="CH188" s="27"/>
      <c r="CI188" s="27"/>
      <c r="CJ188" s="27"/>
      <c r="CK188" s="27"/>
      <c r="CL188" s="27"/>
      <c r="CM188" s="27"/>
      <c r="CN188" s="27"/>
      <c r="CO188" s="27"/>
      <c r="CP188" s="27"/>
      <c r="CQ188" s="27"/>
      <c r="CR188" s="27"/>
      <c r="CS188" s="27"/>
      <c r="CT188" s="27"/>
      <c r="CU188" s="27"/>
      <c r="CV188" s="27"/>
      <c r="CW188" s="27"/>
      <c r="CX188" s="27"/>
      <c r="CY188" s="27"/>
      <c r="CZ188" s="27"/>
      <c r="DA188" s="27"/>
      <c r="DB188" s="27"/>
      <c r="DC188" s="27"/>
      <c r="DD188" s="27"/>
      <c r="DE188" s="27"/>
      <c r="DF188" s="27"/>
      <c r="DG188" s="27"/>
      <c r="DH188" s="27"/>
      <c r="DI188" s="27"/>
      <c r="DJ188" s="27"/>
      <c r="DK188" s="27"/>
      <c r="DL188" s="27"/>
      <c r="DM188" s="27"/>
      <c r="DN188" s="27"/>
      <c r="DO188" s="27"/>
      <c r="DP188" s="27"/>
      <c r="DQ188" s="27"/>
      <c r="DR188" s="27"/>
      <c r="DS188" s="27"/>
      <c r="DT188" s="27"/>
      <c r="DU188" s="27"/>
      <c r="DV188" s="27"/>
      <c r="DW188" s="27"/>
      <c r="DX188" s="27"/>
      <c r="DY188" s="27"/>
      <c r="DZ188" s="27"/>
      <c r="EA188" s="27"/>
      <c r="EB188" s="27"/>
      <c r="EC188" s="27"/>
      <c r="ED188" s="27"/>
      <c r="EE188" s="27"/>
      <c r="EF188" s="27"/>
      <c r="EG188" s="27"/>
      <c r="EH188" s="27"/>
      <c r="EI188" s="27"/>
      <c r="EJ188" s="27"/>
      <c r="EK188" s="27"/>
      <c r="EL188" s="27"/>
      <c r="EM188" s="27"/>
      <c r="EN188" s="27"/>
      <c r="EO188" s="27"/>
      <c r="EP188" s="27"/>
      <c r="EQ188" s="27"/>
      <c r="ER188" s="27"/>
      <c r="ES188" s="27"/>
      <c r="ET188" s="27"/>
      <c r="EU188" s="27"/>
      <c r="EV188" s="27"/>
      <c r="EW188" s="27"/>
      <c r="EX188" s="27"/>
      <c r="EY188" s="27"/>
      <c r="EZ188" s="27"/>
      <c r="FA188" s="27"/>
      <c r="FB188" s="27"/>
      <c r="FC188" s="27"/>
      <c r="FD188" s="27"/>
      <c r="FE188" s="27"/>
      <c r="FF188" s="27"/>
      <c r="FG188" s="27"/>
      <c r="FH188" s="27"/>
      <c r="FI188" s="27"/>
      <c r="FJ188" s="27"/>
      <c r="FK188" s="27"/>
      <c r="FL188" s="27"/>
      <c r="FM188" s="27"/>
      <c r="FN188" s="27"/>
      <c r="FO188" s="27"/>
      <c r="FP188" s="27"/>
      <c r="FQ188" s="27"/>
      <c r="FR188" s="27"/>
      <c r="FS188" s="27"/>
      <c r="FT188" s="27"/>
      <c r="FU188" s="27"/>
      <c r="FV188" s="27"/>
      <c r="FW188" s="27"/>
      <c r="FX188" s="27"/>
      <c r="FY188" s="27"/>
      <c r="FZ188" s="27"/>
      <c r="GA188" s="27"/>
      <c r="GB188" s="27"/>
      <c r="GC188" s="27"/>
      <c r="GD188" s="27"/>
      <c r="GE188" s="27"/>
      <c r="GF188" s="27"/>
      <c r="GG188" s="27"/>
      <c r="GH188" s="27"/>
      <c r="GI188" s="27"/>
      <c r="GJ188" s="27"/>
      <c r="GK188" s="27"/>
      <c r="GL188" s="27"/>
      <c r="GM188" s="27"/>
      <c r="GN188" s="27"/>
      <c r="GO188" s="27"/>
      <c r="GP188" s="27"/>
      <c r="GQ188" s="27"/>
      <c r="GR188" s="27"/>
      <c r="GS188" s="27"/>
      <c r="GT188" s="27"/>
      <c r="GU188" s="27"/>
      <c r="GV188" s="27"/>
      <c r="GW188" s="27"/>
      <c r="GX188" s="27"/>
      <c r="GY188" s="27"/>
      <c r="GZ188" s="27"/>
      <c r="HA188" s="27"/>
      <c r="HB188" s="27"/>
      <c r="HC188" s="27"/>
      <c r="HD188" s="27"/>
      <c r="HE188" s="27"/>
      <c r="HF188" s="27"/>
      <c r="HG188" s="27"/>
      <c r="HH188" s="27"/>
      <c r="HI188" s="27"/>
      <c r="HJ188" s="27"/>
      <c r="HK188" s="27"/>
      <c r="HL188" s="27"/>
      <c r="HM188" s="27"/>
      <c r="HN188" s="27"/>
      <c r="HO188" s="27"/>
      <c r="HP188" s="27"/>
      <c r="HQ188" s="27"/>
      <c r="HR188" s="27"/>
      <c r="HS188" s="27"/>
      <c r="HT188" s="27"/>
      <c r="HU188" s="27"/>
      <c r="HV188" s="27"/>
      <c r="HW188" s="27"/>
      <c r="HX188" s="27"/>
      <c r="HY188" s="27"/>
      <c r="HZ188" s="27"/>
      <c r="IA188" s="27"/>
      <c r="IB188" s="27"/>
      <c r="IC188" s="27"/>
      <c r="ID188" s="27"/>
      <c r="IE188" s="27"/>
      <c r="IF188" s="27"/>
      <c r="IG188" s="27"/>
      <c r="IH188" s="27"/>
      <c r="II188" s="27"/>
      <c r="IJ188" s="27"/>
      <c r="IK188" s="27"/>
      <c r="IL188" s="27"/>
      <c r="IM188" s="27"/>
      <c r="IN188" s="27"/>
      <c r="IO188" s="27"/>
      <c r="IP188" s="27"/>
      <c r="IQ188" s="27"/>
    </row>
    <row r="189" spans="1:251" s="22" customFormat="1">
      <c r="A189" s="27"/>
      <c r="B189" s="23"/>
      <c r="C189" s="24"/>
      <c r="D189" s="23"/>
      <c r="E189" s="23"/>
      <c r="G189" s="23"/>
      <c r="H189" s="25"/>
      <c r="L189" s="23"/>
      <c r="M189" s="25"/>
      <c r="N189" s="26"/>
      <c r="O189" s="26"/>
      <c r="P189" s="26"/>
      <c r="Q189" s="26"/>
      <c r="R189" s="26"/>
      <c r="S189" s="25"/>
      <c r="T189" s="26"/>
      <c r="U189" s="26"/>
      <c r="V189" s="26"/>
      <c r="W189" s="26"/>
      <c r="X189" s="25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 s="26"/>
      <c r="AL189" s="26"/>
      <c r="AM189" s="26"/>
      <c r="AN189" s="26"/>
      <c r="AO189" s="26"/>
      <c r="AP189" s="26"/>
      <c r="AQ189" s="26"/>
      <c r="AR189" s="25"/>
      <c r="AS189" s="26"/>
      <c r="AT189" s="26"/>
      <c r="AU189" s="26"/>
      <c r="AV189" s="26"/>
      <c r="AW189" s="25"/>
      <c r="AX189" s="26"/>
      <c r="AY189" s="26"/>
      <c r="AZ189" s="26"/>
      <c r="BA189" s="26"/>
      <c r="BB189" s="26"/>
      <c r="BC189" s="26"/>
      <c r="BD189" s="27"/>
      <c r="BE189" s="27"/>
      <c r="BF189" s="27"/>
      <c r="BG189" s="27"/>
      <c r="BH189" s="27"/>
      <c r="BI189" s="27"/>
      <c r="BJ189" s="27"/>
      <c r="BK189" s="27"/>
      <c r="BL189" s="27"/>
      <c r="BM189" s="27"/>
      <c r="BN189" s="27"/>
      <c r="BO189" s="27"/>
      <c r="BP189" s="27"/>
      <c r="BQ189" s="27"/>
      <c r="BR189" s="27"/>
      <c r="BS189" s="27"/>
      <c r="BT189" s="27"/>
      <c r="BU189" s="27"/>
      <c r="BV189" s="27"/>
      <c r="BW189" s="27"/>
      <c r="BX189" s="27"/>
      <c r="BY189" s="27"/>
      <c r="BZ189" s="27"/>
      <c r="CA189" s="27"/>
      <c r="CB189" s="27"/>
      <c r="CC189" s="27"/>
      <c r="CD189" s="27"/>
      <c r="CE189" s="27"/>
      <c r="CF189" s="27"/>
      <c r="CG189" s="27"/>
      <c r="CH189" s="27"/>
      <c r="CI189" s="27"/>
      <c r="CJ189" s="27"/>
      <c r="CK189" s="27"/>
      <c r="CL189" s="27"/>
      <c r="CM189" s="27"/>
      <c r="CN189" s="27"/>
      <c r="CO189" s="27"/>
      <c r="CP189" s="27"/>
      <c r="CQ189" s="27"/>
      <c r="CR189" s="27"/>
      <c r="CS189" s="27"/>
      <c r="CT189" s="27"/>
      <c r="CU189" s="27"/>
      <c r="CV189" s="27"/>
      <c r="CW189" s="27"/>
      <c r="CX189" s="27"/>
      <c r="CY189" s="27"/>
      <c r="CZ189" s="27"/>
      <c r="DA189" s="27"/>
      <c r="DB189" s="27"/>
      <c r="DC189" s="27"/>
      <c r="DD189" s="27"/>
      <c r="DE189" s="27"/>
      <c r="DF189" s="27"/>
      <c r="DG189" s="27"/>
      <c r="DH189" s="27"/>
      <c r="DI189" s="27"/>
      <c r="DJ189" s="27"/>
      <c r="DK189" s="27"/>
      <c r="DL189" s="27"/>
      <c r="DM189" s="27"/>
      <c r="DN189" s="27"/>
      <c r="DO189" s="27"/>
      <c r="DP189" s="27"/>
      <c r="DQ189" s="27"/>
      <c r="DR189" s="27"/>
      <c r="DS189" s="27"/>
      <c r="DT189" s="27"/>
      <c r="DU189" s="27"/>
      <c r="DV189" s="27"/>
      <c r="DW189" s="27"/>
      <c r="DX189" s="27"/>
      <c r="DY189" s="27"/>
      <c r="DZ189" s="27"/>
      <c r="EA189" s="27"/>
      <c r="EB189" s="27"/>
      <c r="EC189" s="27"/>
      <c r="ED189" s="27"/>
      <c r="EE189" s="27"/>
      <c r="EF189" s="27"/>
      <c r="EG189" s="27"/>
      <c r="EH189" s="27"/>
      <c r="EI189" s="27"/>
      <c r="EJ189" s="27"/>
      <c r="EK189" s="27"/>
      <c r="EL189" s="27"/>
      <c r="EM189" s="27"/>
      <c r="EN189" s="27"/>
      <c r="EO189" s="27"/>
      <c r="EP189" s="27"/>
      <c r="EQ189" s="27"/>
      <c r="ER189" s="27"/>
      <c r="ES189" s="27"/>
      <c r="ET189" s="27"/>
      <c r="EU189" s="27"/>
      <c r="EV189" s="27"/>
      <c r="EW189" s="27"/>
      <c r="EX189" s="27"/>
      <c r="EY189" s="27"/>
      <c r="EZ189" s="27"/>
      <c r="FA189" s="27"/>
      <c r="FB189" s="27"/>
      <c r="FC189" s="27"/>
      <c r="FD189" s="27"/>
      <c r="FE189" s="27"/>
      <c r="FF189" s="27"/>
      <c r="FG189" s="27"/>
      <c r="FH189" s="27"/>
      <c r="FI189" s="27"/>
      <c r="FJ189" s="27"/>
      <c r="FK189" s="27"/>
      <c r="FL189" s="27"/>
      <c r="FM189" s="27"/>
      <c r="FN189" s="27"/>
      <c r="FO189" s="27"/>
      <c r="FP189" s="27"/>
      <c r="FQ189" s="27"/>
      <c r="FR189" s="27"/>
      <c r="FS189" s="27"/>
      <c r="FT189" s="27"/>
      <c r="FU189" s="27"/>
      <c r="FV189" s="27"/>
      <c r="FW189" s="27"/>
      <c r="FX189" s="27"/>
      <c r="FY189" s="27"/>
      <c r="FZ189" s="27"/>
      <c r="GA189" s="27"/>
      <c r="GB189" s="27"/>
      <c r="GC189" s="27"/>
      <c r="GD189" s="27"/>
      <c r="GE189" s="27"/>
      <c r="GF189" s="27"/>
      <c r="GG189" s="27"/>
      <c r="GH189" s="27"/>
      <c r="GI189" s="27"/>
      <c r="GJ189" s="27"/>
      <c r="GK189" s="27"/>
      <c r="GL189" s="27"/>
      <c r="GM189" s="27"/>
      <c r="GN189" s="27"/>
      <c r="GO189" s="27"/>
      <c r="GP189" s="27"/>
      <c r="GQ189" s="27"/>
      <c r="GR189" s="27"/>
      <c r="GS189" s="27"/>
      <c r="GT189" s="27"/>
      <c r="GU189" s="27"/>
      <c r="GV189" s="27"/>
      <c r="GW189" s="27"/>
      <c r="GX189" s="27"/>
      <c r="GY189" s="27"/>
      <c r="GZ189" s="27"/>
      <c r="HA189" s="27"/>
      <c r="HB189" s="27"/>
      <c r="HC189" s="27"/>
      <c r="HD189" s="27"/>
      <c r="HE189" s="27"/>
      <c r="HF189" s="27"/>
      <c r="HG189" s="27"/>
      <c r="HH189" s="27"/>
      <c r="HI189" s="27"/>
      <c r="HJ189" s="27"/>
      <c r="HK189" s="27"/>
      <c r="HL189" s="27"/>
      <c r="HM189" s="27"/>
      <c r="HN189" s="27"/>
      <c r="HO189" s="27"/>
      <c r="HP189" s="27"/>
      <c r="HQ189" s="27"/>
      <c r="HR189" s="27"/>
      <c r="HS189" s="27"/>
      <c r="HT189" s="27"/>
      <c r="HU189" s="27"/>
      <c r="HV189" s="27"/>
      <c r="HW189" s="27"/>
      <c r="HX189" s="27"/>
      <c r="HY189" s="27"/>
      <c r="HZ189" s="27"/>
      <c r="IA189" s="27"/>
      <c r="IB189" s="27"/>
      <c r="IC189" s="27"/>
      <c r="ID189" s="27"/>
      <c r="IE189" s="27"/>
      <c r="IF189" s="27"/>
      <c r="IG189" s="27"/>
      <c r="IH189" s="27"/>
      <c r="II189" s="27"/>
      <c r="IJ189" s="27"/>
      <c r="IK189" s="27"/>
      <c r="IL189" s="27"/>
      <c r="IM189" s="27"/>
      <c r="IN189" s="27"/>
      <c r="IO189" s="27"/>
      <c r="IP189" s="27"/>
      <c r="IQ189" s="27"/>
    </row>
    <row r="190" spans="1:251" s="22" customFormat="1">
      <c r="A190" s="27"/>
      <c r="B190" s="23"/>
      <c r="C190" s="24"/>
      <c r="D190" s="23"/>
      <c r="E190" s="23"/>
      <c r="G190" s="23"/>
      <c r="H190" s="25"/>
      <c r="L190" s="23"/>
      <c r="M190" s="25"/>
      <c r="N190" s="26"/>
      <c r="O190" s="26"/>
      <c r="P190" s="26"/>
      <c r="Q190" s="26"/>
      <c r="R190" s="26"/>
      <c r="S190" s="25"/>
      <c r="T190" s="26"/>
      <c r="U190" s="26"/>
      <c r="V190" s="26"/>
      <c r="W190" s="26"/>
      <c r="X190" s="25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 s="26"/>
      <c r="AL190" s="26"/>
      <c r="AM190" s="26"/>
      <c r="AN190" s="26"/>
      <c r="AO190" s="26"/>
      <c r="AP190" s="26"/>
      <c r="AQ190" s="26"/>
      <c r="AR190" s="25"/>
      <c r="AS190" s="26"/>
      <c r="AT190" s="26"/>
      <c r="AU190" s="26"/>
      <c r="AV190" s="26"/>
      <c r="AW190" s="25"/>
      <c r="AX190" s="26"/>
      <c r="AY190" s="26"/>
      <c r="AZ190" s="26"/>
      <c r="BA190" s="26"/>
      <c r="BB190" s="26"/>
      <c r="BC190" s="26"/>
      <c r="BD190" s="27"/>
      <c r="BE190" s="27"/>
      <c r="BF190" s="27"/>
      <c r="BG190" s="27"/>
      <c r="BH190" s="27"/>
      <c r="BI190" s="27"/>
      <c r="BJ190" s="27"/>
      <c r="BK190" s="27"/>
      <c r="BL190" s="27"/>
      <c r="BM190" s="27"/>
      <c r="BN190" s="27"/>
      <c r="BO190" s="27"/>
      <c r="BP190" s="27"/>
      <c r="BQ190" s="27"/>
      <c r="BR190" s="27"/>
      <c r="BS190" s="27"/>
      <c r="BT190" s="27"/>
      <c r="BU190" s="27"/>
      <c r="BV190" s="27"/>
      <c r="BW190" s="27"/>
      <c r="BX190" s="27"/>
      <c r="BY190" s="27"/>
      <c r="BZ190" s="27"/>
      <c r="CA190" s="27"/>
      <c r="CB190" s="27"/>
      <c r="CC190" s="27"/>
      <c r="CD190" s="27"/>
      <c r="CE190" s="27"/>
      <c r="CF190" s="27"/>
      <c r="CG190" s="27"/>
      <c r="CH190" s="27"/>
      <c r="CI190" s="27"/>
      <c r="CJ190" s="27"/>
      <c r="CK190" s="27"/>
      <c r="CL190" s="27"/>
      <c r="CM190" s="27"/>
      <c r="CN190" s="27"/>
      <c r="CO190" s="27"/>
      <c r="CP190" s="27"/>
      <c r="CQ190" s="27"/>
      <c r="CR190" s="27"/>
      <c r="CS190" s="27"/>
      <c r="CT190" s="27"/>
      <c r="CU190" s="27"/>
      <c r="CV190" s="27"/>
      <c r="CW190" s="27"/>
      <c r="CX190" s="27"/>
      <c r="CY190" s="27"/>
      <c r="CZ190" s="27"/>
      <c r="DA190" s="27"/>
      <c r="DB190" s="27"/>
      <c r="DC190" s="27"/>
      <c r="DD190" s="27"/>
      <c r="DE190" s="27"/>
      <c r="DF190" s="27"/>
      <c r="DG190" s="27"/>
      <c r="DH190" s="27"/>
      <c r="DI190" s="27"/>
      <c r="DJ190" s="27"/>
      <c r="DK190" s="27"/>
      <c r="DL190" s="27"/>
      <c r="DM190" s="27"/>
      <c r="DN190" s="27"/>
      <c r="DO190" s="27"/>
      <c r="DP190" s="27"/>
      <c r="DQ190" s="27"/>
      <c r="DR190" s="27"/>
      <c r="DS190" s="27"/>
      <c r="DT190" s="27"/>
      <c r="DU190" s="27"/>
      <c r="DV190" s="27"/>
      <c r="DW190" s="27"/>
      <c r="DX190" s="27"/>
      <c r="DY190" s="27"/>
      <c r="DZ190" s="27"/>
      <c r="EA190" s="27"/>
      <c r="EB190" s="27"/>
      <c r="EC190" s="27"/>
      <c r="ED190" s="27"/>
      <c r="EE190" s="27"/>
      <c r="EF190" s="27"/>
      <c r="EG190" s="27"/>
      <c r="EH190" s="27"/>
      <c r="EI190" s="27"/>
      <c r="EJ190" s="27"/>
      <c r="EK190" s="27"/>
      <c r="EL190" s="27"/>
      <c r="EM190" s="27"/>
      <c r="EN190" s="27"/>
      <c r="EO190" s="27"/>
      <c r="EP190" s="27"/>
      <c r="EQ190" s="27"/>
      <c r="ER190" s="27"/>
      <c r="ES190" s="27"/>
      <c r="ET190" s="27"/>
      <c r="EU190" s="27"/>
      <c r="EV190" s="27"/>
      <c r="EW190" s="27"/>
      <c r="EX190" s="27"/>
      <c r="EY190" s="27"/>
      <c r="EZ190" s="27"/>
      <c r="FA190" s="27"/>
      <c r="FB190" s="27"/>
      <c r="FC190" s="27"/>
      <c r="FD190" s="27"/>
      <c r="FE190" s="27"/>
      <c r="FF190" s="27"/>
      <c r="FG190" s="27"/>
      <c r="FH190" s="27"/>
      <c r="FI190" s="27"/>
      <c r="FJ190" s="27"/>
      <c r="FK190" s="27"/>
      <c r="FL190" s="27"/>
      <c r="FM190" s="27"/>
      <c r="FN190" s="27"/>
      <c r="FO190" s="27"/>
      <c r="FP190" s="27"/>
      <c r="FQ190" s="27"/>
      <c r="FR190" s="27"/>
      <c r="FS190" s="27"/>
      <c r="FT190" s="27"/>
      <c r="FU190" s="27"/>
      <c r="FV190" s="27"/>
      <c r="FW190" s="27"/>
      <c r="FX190" s="27"/>
      <c r="FY190" s="27"/>
      <c r="FZ190" s="27"/>
      <c r="GA190" s="27"/>
      <c r="GB190" s="27"/>
      <c r="GC190" s="27"/>
      <c r="GD190" s="27"/>
      <c r="GE190" s="27"/>
      <c r="GF190" s="27"/>
      <c r="GG190" s="27"/>
      <c r="GH190" s="27"/>
      <c r="GI190" s="27"/>
      <c r="GJ190" s="27"/>
      <c r="GK190" s="27"/>
      <c r="GL190" s="27"/>
      <c r="GM190" s="27"/>
      <c r="GN190" s="27"/>
      <c r="GO190" s="27"/>
      <c r="GP190" s="27"/>
      <c r="GQ190" s="27"/>
      <c r="GR190" s="27"/>
      <c r="GS190" s="27"/>
      <c r="GT190" s="27"/>
      <c r="GU190" s="27"/>
      <c r="GV190" s="27"/>
      <c r="GW190" s="27"/>
      <c r="GX190" s="27"/>
      <c r="GY190" s="27"/>
      <c r="GZ190" s="27"/>
      <c r="HA190" s="27"/>
      <c r="HB190" s="27"/>
      <c r="HC190" s="27"/>
      <c r="HD190" s="27"/>
      <c r="HE190" s="27"/>
      <c r="HF190" s="27"/>
      <c r="HG190" s="27"/>
      <c r="HH190" s="27"/>
      <c r="HI190" s="27"/>
      <c r="HJ190" s="27"/>
      <c r="HK190" s="27"/>
      <c r="HL190" s="27"/>
      <c r="HM190" s="27"/>
      <c r="HN190" s="27"/>
      <c r="HO190" s="27"/>
      <c r="HP190" s="27"/>
      <c r="HQ190" s="27"/>
      <c r="HR190" s="27"/>
      <c r="HS190" s="27"/>
      <c r="HT190" s="27"/>
      <c r="HU190" s="27"/>
      <c r="HV190" s="27"/>
      <c r="HW190" s="27"/>
      <c r="HX190" s="27"/>
      <c r="HY190" s="27"/>
      <c r="HZ190" s="27"/>
      <c r="IA190" s="27"/>
      <c r="IB190" s="27"/>
      <c r="IC190" s="27"/>
      <c r="ID190" s="27"/>
      <c r="IE190" s="27"/>
      <c r="IF190" s="27"/>
      <c r="IG190" s="27"/>
      <c r="IH190" s="27"/>
      <c r="II190" s="27"/>
      <c r="IJ190" s="27"/>
      <c r="IK190" s="27"/>
      <c r="IL190" s="27"/>
      <c r="IM190" s="27"/>
      <c r="IN190" s="27"/>
      <c r="IO190" s="27"/>
      <c r="IP190" s="27"/>
      <c r="IQ190" s="27"/>
    </row>
    <row r="191" spans="1:251" s="22" customFormat="1">
      <c r="A191" s="27"/>
      <c r="B191" s="23"/>
      <c r="C191" s="24"/>
      <c r="D191" s="23"/>
      <c r="E191" s="23"/>
      <c r="G191" s="23"/>
      <c r="H191" s="25"/>
      <c r="L191" s="23"/>
      <c r="M191" s="25"/>
      <c r="N191" s="26"/>
      <c r="O191" s="26"/>
      <c r="P191" s="26"/>
      <c r="Q191" s="26"/>
      <c r="R191" s="26"/>
      <c r="S191" s="25"/>
      <c r="T191" s="26"/>
      <c r="U191" s="26"/>
      <c r="V191" s="26"/>
      <c r="W191" s="26"/>
      <c r="X191" s="25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 s="26"/>
      <c r="AL191" s="26"/>
      <c r="AM191" s="26"/>
      <c r="AN191" s="26"/>
      <c r="AO191" s="26"/>
      <c r="AP191" s="26"/>
      <c r="AQ191" s="26"/>
      <c r="AR191" s="25"/>
      <c r="AS191" s="26"/>
      <c r="AT191" s="26"/>
      <c r="AU191" s="26"/>
      <c r="AV191" s="26"/>
      <c r="AW191" s="25"/>
      <c r="AX191" s="26"/>
      <c r="AY191" s="26"/>
      <c r="AZ191" s="26"/>
      <c r="BA191" s="26"/>
      <c r="BB191" s="26"/>
      <c r="BC191" s="26"/>
      <c r="BD191" s="27"/>
      <c r="BE191" s="27"/>
      <c r="BF191" s="27"/>
      <c r="BG191" s="27"/>
      <c r="BH191" s="27"/>
      <c r="BI191" s="27"/>
      <c r="BJ191" s="27"/>
      <c r="BK191" s="27"/>
      <c r="BL191" s="27"/>
      <c r="BM191" s="27"/>
      <c r="BN191" s="27"/>
      <c r="BO191" s="27"/>
      <c r="BP191" s="27"/>
      <c r="BQ191" s="27"/>
      <c r="BR191" s="27"/>
      <c r="BS191" s="27"/>
      <c r="BT191" s="27"/>
      <c r="BU191" s="27"/>
      <c r="BV191" s="27"/>
      <c r="BW191" s="27"/>
      <c r="BX191" s="27"/>
      <c r="BY191" s="27"/>
      <c r="BZ191" s="27"/>
      <c r="CA191" s="27"/>
      <c r="CB191" s="27"/>
      <c r="CC191" s="27"/>
      <c r="CD191" s="27"/>
      <c r="CE191" s="27"/>
      <c r="CF191" s="27"/>
      <c r="CG191" s="27"/>
      <c r="CH191" s="27"/>
      <c r="CI191" s="27"/>
      <c r="CJ191" s="27"/>
      <c r="CK191" s="27"/>
      <c r="CL191" s="27"/>
      <c r="CM191" s="27"/>
      <c r="CN191" s="27"/>
      <c r="CO191" s="27"/>
      <c r="CP191" s="27"/>
      <c r="CQ191" s="27"/>
      <c r="CR191" s="27"/>
      <c r="CS191" s="27"/>
      <c r="CT191" s="27"/>
      <c r="CU191" s="27"/>
      <c r="CV191" s="27"/>
      <c r="CW191" s="27"/>
      <c r="CX191" s="27"/>
      <c r="CY191" s="27"/>
      <c r="CZ191" s="27"/>
      <c r="DA191" s="27"/>
      <c r="DB191" s="27"/>
      <c r="DC191" s="27"/>
      <c r="DD191" s="27"/>
      <c r="DE191" s="27"/>
      <c r="DF191" s="27"/>
      <c r="DG191" s="27"/>
      <c r="DH191" s="27"/>
      <c r="DI191" s="27"/>
      <c r="DJ191" s="27"/>
      <c r="DK191" s="27"/>
      <c r="DL191" s="27"/>
      <c r="DM191" s="27"/>
      <c r="DN191" s="27"/>
      <c r="DO191" s="27"/>
      <c r="DP191" s="27"/>
      <c r="DQ191" s="27"/>
      <c r="DR191" s="27"/>
      <c r="DS191" s="27"/>
      <c r="DT191" s="27"/>
      <c r="DU191" s="27"/>
      <c r="DV191" s="27"/>
      <c r="DW191" s="27"/>
      <c r="DX191" s="27"/>
      <c r="DY191" s="27"/>
      <c r="DZ191" s="27"/>
      <c r="EA191" s="27"/>
      <c r="EB191" s="27"/>
      <c r="EC191" s="27"/>
      <c r="ED191" s="27"/>
      <c r="EE191" s="27"/>
      <c r="EF191" s="27"/>
      <c r="EG191" s="27"/>
      <c r="EH191" s="27"/>
      <c r="EI191" s="27"/>
      <c r="EJ191" s="27"/>
      <c r="EK191" s="27"/>
      <c r="EL191" s="27"/>
      <c r="EM191" s="27"/>
      <c r="EN191" s="27"/>
      <c r="EO191" s="27"/>
      <c r="EP191" s="27"/>
      <c r="EQ191" s="27"/>
      <c r="ER191" s="27"/>
      <c r="ES191" s="27"/>
      <c r="ET191" s="27"/>
      <c r="EU191" s="27"/>
      <c r="EV191" s="27"/>
      <c r="EW191" s="27"/>
      <c r="EX191" s="27"/>
      <c r="EY191" s="27"/>
      <c r="EZ191" s="27"/>
      <c r="FA191" s="27"/>
      <c r="FB191" s="27"/>
      <c r="FC191" s="27"/>
      <c r="FD191" s="27"/>
      <c r="FE191" s="27"/>
      <c r="FF191" s="27"/>
      <c r="FG191" s="27"/>
      <c r="FH191" s="27"/>
      <c r="FI191" s="27"/>
      <c r="FJ191" s="27"/>
      <c r="FK191" s="27"/>
      <c r="FL191" s="27"/>
      <c r="FM191" s="27"/>
      <c r="FN191" s="27"/>
      <c r="FO191" s="27"/>
      <c r="FP191" s="27"/>
      <c r="FQ191" s="27"/>
      <c r="FR191" s="27"/>
      <c r="FS191" s="27"/>
      <c r="FT191" s="27"/>
      <c r="FU191" s="27"/>
      <c r="FV191" s="27"/>
      <c r="FW191" s="27"/>
      <c r="FX191" s="27"/>
      <c r="FY191" s="27"/>
      <c r="FZ191" s="27"/>
      <c r="GA191" s="27"/>
      <c r="GB191" s="27"/>
      <c r="GC191" s="27"/>
      <c r="GD191" s="27"/>
      <c r="GE191" s="27"/>
      <c r="GF191" s="27"/>
      <c r="GG191" s="27"/>
      <c r="GH191" s="27"/>
      <c r="GI191" s="27"/>
      <c r="GJ191" s="27"/>
      <c r="GK191" s="27"/>
      <c r="GL191" s="27"/>
      <c r="GM191" s="27"/>
      <c r="GN191" s="27"/>
      <c r="GO191" s="27"/>
      <c r="GP191" s="27"/>
      <c r="GQ191" s="27"/>
      <c r="GR191" s="27"/>
      <c r="GS191" s="27"/>
      <c r="GT191" s="27"/>
      <c r="GU191" s="27"/>
      <c r="GV191" s="27"/>
      <c r="GW191" s="27"/>
      <c r="GX191" s="27"/>
      <c r="GY191" s="27"/>
      <c r="GZ191" s="27"/>
      <c r="HA191" s="27"/>
      <c r="HB191" s="27"/>
      <c r="HC191" s="27"/>
      <c r="HD191" s="27"/>
      <c r="HE191" s="27"/>
      <c r="HF191" s="27"/>
      <c r="HG191" s="27"/>
      <c r="HH191" s="27"/>
      <c r="HI191" s="27"/>
      <c r="HJ191" s="27"/>
      <c r="HK191" s="27"/>
      <c r="HL191" s="27"/>
      <c r="HM191" s="27"/>
      <c r="HN191" s="27"/>
      <c r="HO191" s="27"/>
      <c r="HP191" s="27"/>
      <c r="HQ191" s="27"/>
      <c r="HR191" s="27"/>
      <c r="HS191" s="27"/>
      <c r="HT191" s="27"/>
      <c r="HU191" s="27"/>
      <c r="HV191" s="27"/>
      <c r="HW191" s="27"/>
      <c r="HX191" s="27"/>
      <c r="HY191" s="27"/>
      <c r="HZ191" s="27"/>
      <c r="IA191" s="27"/>
      <c r="IB191" s="27"/>
      <c r="IC191" s="27"/>
      <c r="ID191" s="27"/>
      <c r="IE191" s="27"/>
      <c r="IF191" s="27"/>
      <c r="IG191" s="27"/>
      <c r="IH191" s="27"/>
      <c r="II191" s="27"/>
      <c r="IJ191" s="27"/>
      <c r="IK191" s="27"/>
      <c r="IL191" s="27"/>
      <c r="IM191" s="27"/>
      <c r="IN191" s="27"/>
      <c r="IO191" s="27"/>
      <c r="IP191" s="27"/>
      <c r="IQ191" s="27"/>
    </row>
    <row r="192" spans="1:251" s="22" customFormat="1">
      <c r="A192" s="27"/>
      <c r="B192" s="23"/>
      <c r="C192" s="24"/>
      <c r="D192" s="23"/>
      <c r="E192" s="23"/>
      <c r="G192" s="23"/>
      <c r="H192" s="24"/>
      <c r="L192" s="23"/>
      <c r="M192" s="25"/>
      <c r="N192" s="26"/>
      <c r="O192" s="26"/>
      <c r="P192" s="26"/>
      <c r="Q192" s="26"/>
      <c r="R192" s="26"/>
      <c r="S192" s="25"/>
      <c r="T192" s="26"/>
      <c r="U192" s="26"/>
      <c r="V192" s="26"/>
      <c r="W192" s="26"/>
      <c r="X192" s="25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 s="26"/>
      <c r="AL192" s="26"/>
      <c r="AM192" s="26"/>
      <c r="AN192" s="26"/>
      <c r="AO192" s="26"/>
      <c r="AP192" s="26"/>
      <c r="AQ192" s="26"/>
      <c r="AR192" s="25"/>
      <c r="AS192" s="26"/>
      <c r="AT192" s="26"/>
      <c r="AU192" s="26"/>
      <c r="AV192" s="26"/>
      <c r="AW192" s="25"/>
      <c r="AX192" s="26"/>
      <c r="AY192" s="26"/>
      <c r="AZ192" s="26"/>
      <c r="BA192" s="26"/>
      <c r="BB192" s="26"/>
      <c r="BC192" s="26"/>
      <c r="BD192" s="27"/>
      <c r="BE192" s="27"/>
      <c r="BF192" s="27"/>
      <c r="BG192" s="27"/>
      <c r="BH192" s="27"/>
      <c r="BI192" s="27"/>
      <c r="BJ192" s="27"/>
      <c r="BK192" s="27"/>
      <c r="BL192" s="27"/>
      <c r="BM192" s="27"/>
      <c r="BN192" s="27"/>
      <c r="BO192" s="27"/>
      <c r="BP192" s="27"/>
      <c r="BQ192" s="27"/>
      <c r="BR192" s="27"/>
      <c r="BS192" s="27"/>
      <c r="BT192" s="27"/>
      <c r="BU192" s="27"/>
      <c r="BV192" s="27"/>
      <c r="BW192" s="27"/>
      <c r="BX192" s="27"/>
      <c r="BY192" s="27"/>
      <c r="BZ192" s="27"/>
      <c r="CA192" s="27"/>
      <c r="CB192" s="27"/>
      <c r="CC192" s="27"/>
      <c r="CD192" s="27"/>
      <c r="CE192" s="27"/>
      <c r="CF192" s="27"/>
      <c r="CG192" s="27"/>
      <c r="CH192" s="27"/>
      <c r="CI192" s="27"/>
      <c r="CJ192" s="27"/>
      <c r="CK192" s="27"/>
      <c r="CL192" s="27"/>
      <c r="CM192" s="27"/>
      <c r="CN192" s="27"/>
      <c r="CO192" s="27"/>
      <c r="CP192" s="27"/>
      <c r="CQ192" s="27"/>
      <c r="CR192" s="27"/>
      <c r="CS192" s="27"/>
      <c r="CT192" s="27"/>
      <c r="CU192" s="27"/>
      <c r="CV192" s="27"/>
      <c r="CW192" s="27"/>
      <c r="CX192" s="27"/>
      <c r="CY192" s="27"/>
      <c r="CZ192" s="27"/>
      <c r="DA192" s="27"/>
      <c r="DB192" s="27"/>
      <c r="DC192" s="27"/>
      <c r="DD192" s="27"/>
      <c r="DE192" s="27"/>
      <c r="DF192" s="27"/>
      <c r="DG192" s="27"/>
      <c r="DH192" s="27"/>
      <c r="DI192" s="27"/>
      <c r="DJ192" s="27"/>
      <c r="DK192" s="27"/>
      <c r="DL192" s="27"/>
      <c r="DM192" s="27"/>
      <c r="DN192" s="27"/>
      <c r="DO192" s="27"/>
      <c r="DP192" s="27"/>
      <c r="DQ192" s="27"/>
      <c r="DR192" s="27"/>
      <c r="DS192" s="27"/>
      <c r="DT192" s="27"/>
      <c r="DU192" s="27"/>
      <c r="DV192" s="27"/>
      <c r="DW192" s="27"/>
      <c r="DX192" s="27"/>
      <c r="DY192" s="27"/>
      <c r="DZ192" s="27"/>
      <c r="EA192" s="27"/>
      <c r="EB192" s="27"/>
      <c r="EC192" s="27"/>
      <c r="ED192" s="27"/>
      <c r="EE192" s="27"/>
      <c r="EF192" s="27"/>
      <c r="EG192" s="27"/>
      <c r="EH192" s="27"/>
      <c r="EI192" s="27"/>
      <c r="EJ192" s="27"/>
      <c r="EK192" s="27"/>
      <c r="EL192" s="27"/>
      <c r="EM192" s="27"/>
      <c r="EN192" s="27"/>
      <c r="EO192" s="27"/>
      <c r="EP192" s="27"/>
      <c r="EQ192" s="27"/>
      <c r="ER192" s="27"/>
      <c r="ES192" s="27"/>
      <c r="ET192" s="27"/>
      <c r="EU192" s="27"/>
      <c r="EV192" s="27"/>
      <c r="EW192" s="27"/>
      <c r="EX192" s="27"/>
      <c r="EY192" s="27"/>
      <c r="EZ192" s="27"/>
      <c r="FA192" s="27"/>
      <c r="FB192" s="27"/>
      <c r="FC192" s="27"/>
      <c r="FD192" s="27"/>
      <c r="FE192" s="27"/>
      <c r="FF192" s="27"/>
      <c r="FG192" s="27"/>
      <c r="FH192" s="27"/>
      <c r="FI192" s="27"/>
      <c r="FJ192" s="27"/>
      <c r="FK192" s="27"/>
      <c r="FL192" s="27"/>
      <c r="FM192" s="27"/>
      <c r="FN192" s="27"/>
      <c r="FO192" s="27"/>
      <c r="FP192" s="27"/>
      <c r="FQ192" s="27"/>
      <c r="FR192" s="27"/>
      <c r="FS192" s="27"/>
      <c r="FT192" s="27"/>
      <c r="FU192" s="27"/>
      <c r="FV192" s="27"/>
      <c r="FW192" s="27"/>
      <c r="FX192" s="27"/>
      <c r="FY192" s="27"/>
      <c r="FZ192" s="27"/>
      <c r="GA192" s="27"/>
      <c r="GB192" s="27"/>
      <c r="GC192" s="27"/>
      <c r="GD192" s="27"/>
      <c r="GE192" s="27"/>
      <c r="GF192" s="27"/>
      <c r="GG192" s="27"/>
      <c r="GH192" s="27"/>
      <c r="GI192" s="27"/>
      <c r="GJ192" s="27"/>
      <c r="GK192" s="27"/>
      <c r="GL192" s="27"/>
      <c r="GM192" s="27"/>
      <c r="GN192" s="27"/>
      <c r="GO192" s="27"/>
      <c r="GP192" s="27"/>
      <c r="GQ192" s="27"/>
      <c r="GR192" s="27"/>
      <c r="GS192" s="27"/>
      <c r="GT192" s="27"/>
      <c r="GU192" s="27"/>
      <c r="GV192" s="27"/>
      <c r="GW192" s="27"/>
      <c r="GX192" s="27"/>
      <c r="GY192" s="27"/>
      <c r="GZ192" s="27"/>
      <c r="HA192" s="27"/>
      <c r="HB192" s="27"/>
      <c r="HC192" s="27"/>
      <c r="HD192" s="27"/>
      <c r="HE192" s="27"/>
      <c r="HF192" s="27"/>
      <c r="HG192" s="27"/>
      <c r="HH192" s="27"/>
      <c r="HI192" s="27"/>
      <c r="HJ192" s="27"/>
      <c r="HK192" s="27"/>
      <c r="HL192" s="27"/>
      <c r="HM192" s="27"/>
      <c r="HN192" s="27"/>
      <c r="HO192" s="27"/>
      <c r="HP192" s="27"/>
      <c r="HQ192" s="27"/>
      <c r="HR192" s="27"/>
      <c r="HS192" s="27"/>
      <c r="HT192" s="27"/>
      <c r="HU192" s="27"/>
      <c r="HV192" s="27"/>
      <c r="HW192" s="27"/>
      <c r="HX192" s="27"/>
      <c r="HY192" s="27"/>
      <c r="HZ192" s="27"/>
      <c r="IA192" s="27"/>
      <c r="IB192" s="27"/>
      <c r="IC192" s="27"/>
      <c r="ID192" s="27"/>
      <c r="IE192" s="27"/>
      <c r="IF192" s="27"/>
      <c r="IG192" s="27"/>
      <c r="IH192" s="27"/>
      <c r="II192" s="27"/>
      <c r="IJ192" s="27"/>
      <c r="IK192" s="27"/>
      <c r="IL192" s="27"/>
      <c r="IM192" s="27"/>
      <c r="IN192" s="27"/>
      <c r="IO192" s="27"/>
      <c r="IP192" s="27"/>
      <c r="IQ192" s="27"/>
    </row>
  </sheetData>
  <mergeCells count="36">
    <mergeCell ref="G136:G138"/>
    <mergeCell ref="J153:J154"/>
    <mergeCell ref="L33:L36"/>
    <mergeCell ref="I136:I138"/>
    <mergeCell ref="J146:J152"/>
    <mergeCell ref="G120:G121"/>
    <mergeCell ref="G122:G123"/>
    <mergeCell ref="G106:G111"/>
    <mergeCell ref="G115:G116"/>
    <mergeCell ref="G117:G118"/>
    <mergeCell ref="G126:G129"/>
    <mergeCell ref="G130:G135"/>
    <mergeCell ref="G83:G89"/>
    <mergeCell ref="G90:G91"/>
    <mergeCell ref="G92:G93"/>
    <mergeCell ref="G94:G98"/>
    <mergeCell ref="G99:G105"/>
    <mergeCell ref="G75:G82"/>
    <mergeCell ref="G3:G11"/>
    <mergeCell ref="L3:L10"/>
    <mergeCell ref="L11:L19"/>
    <mergeCell ref="G12:G18"/>
    <mergeCell ref="G19:G27"/>
    <mergeCell ref="L20:L28"/>
    <mergeCell ref="G28:G35"/>
    <mergeCell ref="G36:G43"/>
    <mergeCell ref="G44:G51"/>
    <mergeCell ref="G52:G58"/>
    <mergeCell ref="G59:G65"/>
    <mergeCell ref="G66:G74"/>
    <mergeCell ref="G157:G158"/>
    <mergeCell ref="G139:G143"/>
    <mergeCell ref="G144:G145"/>
    <mergeCell ref="G146:G152"/>
    <mergeCell ref="G153:G154"/>
    <mergeCell ref="G155:G156"/>
  </mergeCells>
  <phoneticPr fontId="2" type="noConversion"/>
  <pageMargins left="0.7" right="0.7" top="0.75" bottom="0.75" header="0.3" footer="0.3"/>
  <pageSetup paperSize="9" scale="10" orientation="portrait" r:id="rId1"/>
  <colBreaks count="1" manualBreakCount="1">
    <brk id="32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>
  <dimension ref="A1:C9"/>
  <sheetViews>
    <sheetView workbookViewId="0">
      <selection activeCell="E16" sqref="E16"/>
    </sheetView>
  </sheetViews>
  <sheetFormatPr defaultRowHeight="13.5"/>
  <cols>
    <col min="1" max="1" width="16.875" style="13" bestFit="1" customWidth="1"/>
    <col min="2" max="2" width="12.375" style="13" customWidth="1"/>
    <col min="3" max="3" width="20.25" style="13" customWidth="1"/>
    <col min="4" max="16384" width="9" style="13"/>
  </cols>
  <sheetData>
    <row r="1" spans="1:3" ht="27" customHeight="1">
      <c r="A1" s="18" t="s">
        <v>28</v>
      </c>
    </row>
    <row r="2" spans="1:3">
      <c r="A2" s="16" t="s">
        <v>18</v>
      </c>
      <c r="B2" s="17" t="s">
        <v>17</v>
      </c>
      <c r="C2" s="17" t="s">
        <v>19</v>
      </c>
    </row>
    <row r="3" spans="1:3">
      <c r="A3" s="10" t="s">
        <v>20</v>
      </c>
      <c r="B3" s="11">
        <v>0.82499999999999996</v>
      </c>
      <c r="C3" s="362" t="s">
        <v>16</v>
      </c>
    </row>
    <row r="4" spans="1:3">
      <c r="A4" s="12" t="s">
        <v>21</v>
      </c>
      <c r="B4" s="11">
        <v>0.78800000000000003</v>
      </c>
      <c r="C4" s="362"/>
    </row>
    <row r="5" spans="1:3">
      <c r="A5" s="10" t="s">
        <v>22</v>
      </c>
      <c r="B5" s="11">
        <v>0.95899999999999996</v>
      </c>
      <c r="C5" s="362"/>
    </row>
    <row r="6" spans="1:3">
      <c r="A6" s="10" t="s">
        <v>23</v>
      </c>
      <c r="B6" s="11">
        <v>0.50800000000000001</v>
      </c>
      <c r="C6" s="362"/>
    </row>
    <row r="7" spans="1:3" ht="15">
      <c r="A7" s="10" t="s">
        <v>26</v>
      </c>
      <c r="B7" s="11">
        <v>0.80600000000000005</v>
      </c>
      <c r="C7" s="15" t="s">
        <v>27</v>
      </c>
    </row>
    <row r="8" spans="1:3">
      <c r="A8" s="10" t="s">
        <v>24</v>
      </c>
      <c r="B8" s="11">
        <v>0.95899999999999996</v>
      </c>
      <c r="C8" s="362" t="s">
        <v>16</v>
      </c>
    </row>
    <row r="9" spans="1:3">
      <c r="A9" s="10" t="s">
        <v>25</v>
      </c>
      <c r="B9" s="11">
        <v>0.69899999999999995</v>
      </c>
      <c r="C9" s="363"/>
    </row>
  </sheetData>
  <mergeCells count="2">
    <mergeCell ref="C3:C6"/>
    <mergeCell ref="C8:C9"/>
  </mergeCells>
  <phoneticPr fontId="2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2:G35"/>
  <sheetViews>
    <sheetView zoomScale="80" zoomScaleNormal="80" workbookViewId="0">
      <selection activeCell="I23" sqref="I23"/>
    </sheetView>
  </sheetViews>
  <sheetFormatPr defaultRowHeight="16.5"/>
  <cols>
    <col min="1" max="1" width="9" style="364"/>
    <col min="2" max="2" width="49.5" style="364" customWidth="1"/>
    <col min="3" max="5" width="9" style="364"/>
    <col min="6" max="6" width="15.75" style="364" customWidth="1"/>
    <col min="7" max="7" width="10.75" style="364" customWidth="1"/>
    <col min="8" max="16384" width="9" style="364"/>
  </cols>
  <sheetData>
    <row r="2" spans="1:7">
      <c r="A2" s="364" t="s">
        <v>666</v>
      </c>
      <c r="B2" s="364" t="s">
        <v>665</v>
      </c>
    </row>
    <row r="3" spans="1:7">
      <c r="A3" s="364" t="s">
        <v>664</v>
      </c>
    </row>
    <row r="4" spans="1:7">
      <c r="A4" s="364" t="s">
        <v>663</v>
      </c>
      <c r="B4" s="364" t="s">
        <v>662</v>
      </c>
    </row>
    <row r="5" spans="1:7">
      <c r="A5" s="364" t="s">
        <v>661</v>
      </c>
      <c r="B5" s="364" t="s">
        <v>654</v>
      </c>
    </row>
    <row r="6" spans="1:7">
      <c r="A6" s="364" t="s">
        <v>660</v>
      </c>
      <c r="B6" s="364" t="s">
        <v>659</v>
      </c>
    </row>
    <row r="7" spans="1:7">
      <c r="A7" s="364" t="s">
        <v>658</v>
      </c>
      <c r="B7" s="364" t="s">
        <v>657</v>
      </c>
    </row>
    <row r="8" spans="1:7">
      <c r="A8" s="364" t="s">
        <v>656</v>
      </c>
      <c r="B8" s="364" t="s">
        <v>655</v>
      </c>
    </row>
    <row r="10" spans="1:7" ht="33">
      <c r="A10" s="366" t="s">
        <v>654</v>
      </c>
      <c r="B10" s="366" t="s">
        <v>653</v>
      </c>
      <c r="C10" s="366" t="s">
        <v>652</v>
      </c>
      <c r="D10" s="366" t="s">
        <v>651</v>
      </c>
      <c r="E10" s="366" t="s">
        <v>650</v>
      </c>
      <c r="F10" s="369" t="s">
        <v>649</v>
      </c>
      <c r="G10" s="368" t="s">
        <v>648</v>
      </c>
    </row>
    <row r="11" spans="1:7">
      <c r="A11" s="366">
        <v>1</v>
      </c>
      <c r="B11" s="366" t="s">
        <v>647</v>
      </c>
      <c r="C11" s="366" t="s">
        <v>622</v>
      </c>
      <c r="D11" s="366" t="s">
        <v>621</v>
      </c>
      <c r="E11" s="366">
        <v>2.7300312E-3</v>
      </c>
      <c r="F11" s="365"/>
      <c r="G11" s="365"/>
    </row>
    <row r="12" spans="1:7">
      <c r="A12" s="366">
        <v>2</v>
      </c>
      <c r="B12" s="366" t="s">
        <v>646</v>
      </c>
      <c r="C12" s="366" t="s">
        <v>622</v>
      </c>
      <c r="D12" s="366" t="s">
        <v>621</v>
      </c>
      <c r="E12" s="367">
        <v>3.8300787000000002E-6</v>
      </c>
      <c r="F12" s="365"/>
      <c r="G12" s="365"/>
    </row>
    <row r="13" spans="1:7">
      <c r="A13" s="366">
        <v>3</v>
      </c>
      <c r="B13" s="366" t="s">
        <v>645</v>
      </c>
      <c r="C13" s="366" t="s">
        <v>622</v>
      </c>
      <c r="D13" s="366" t="s">
        <v>621</v>
      </c>
      <c r="E13" s="367">
        <v>3.2160236999999998E-8</v>
      </c>
      <c r="F13" s="365"/>
      <c r="G13" s="365"/>
    </row>
    <row r="14" spans="1:7">
      <c r="A14" s="366">
        <v>4</v>
      </c>
      <c r="B14" s="366" t="s">
        <v>644</v>
      </c>
      <c r="C14" s="366" t="s">
        <v>622</v>
      </c>
      <c r="D14" s="366" t="s">
        <v>621</v>
      </c>
      <c r="E14" s="366">
        <v>0.23297154</v>
      </c>
      <c r="F14" s="365">
        <f>E14*G14</f>
        <v>0.23297154</v>
      </c>
      <c r="G14" s="365">
        <v>1</v>
      </c>
    </row>
    <row r="15" spans="1:7">
      <c r="A15" s="366">
        <v>5</v>
      </c>
      <c r="B15" s="366" t="s">
        <v>643</v>
      </c>
      <c r="C15" s="366" t="s">
        <v>622</v>
      </c>
      <c r="D15" s="366" t="s">
        <v>621</v>
      </c>
      <c r="E15" s="366">
        <v>5.4135779999999996E-4</v>
      </c>
      <c r="F15" s="365">
        <f>E15*G15</f>
        <v>0</v>
      </c>
      <c r="G15" s="365"/>
    </row>
    <row r="16" spans="1:7">
      <c r="A16" s="366">
        <v>6</v>
      </c>
      <c r="B16" s="366" t="s">
        <v>642</v>
      </c>
      <c r="C16" s="366" t="s">
        <v>622</v>
      </c>
      <c r="D16" s="366" t="s">
        <v>621</v>
      </c>
      <c r="E16" s="366">
        <v>2.0950322E-4</v>
      </c>
      <c r="F16" s="365">
        <f>E16*G16</f>
        <v>6.4945998200000007E-2</v>
      </c>
      <c r="G16" s="365">
        <v>310</v>
      </c>
    </row>
    <row r="17" spans="1:7">
      <c r="A17" s="366">
        <v>7</v>
      </c>
      <c r="B17" s="366" t="s">
        <v>641</v>
      </c>
      <c r="C17" s="366" t="s">
        <v>622</v>
      </c>
      <c r="D17" s="366" t="s">
        <v>621</v>
      </c>
      <c r="E17" s="367">
        <v>1.4507001000000001E-6</v>
      </c>
      <c r="F17" s="365">
        <f>E17*G17</f>
        <v>0</v>
      </c>
      <c r="G17" s="365"/>
    </row>
    <row r="18" spans="1:7">
      <c r="A18" s="366">
        <v>8</v>
      </c>
      <c r="B18" s="366" t="s">
        <v>640</v>
      </c>
      <c r="C18" s="366" t="s">
        <v>622</v>
      </c>
      <c r="D18" s="366" t="s">
        <v>621</v>
      </c>
      <c r="E18" s="367">
        <v>7.3211519999999997E-12</v>
      </c>
      <c r="F18" s="365">
        <f>E18*G18</f>
        <v>0</v>
      </c>
      <c r="G18" s="365"/>
    </row>
    <row r="19" spans="1:7">
      <c r="A19" s="366">
        <v>9</v>
      </c>
      <c r="B19" s="366" t="s">
        <v>639</v>
      </c>
      <c r="C19" s="366" t="s">
        <v>622</v>
      </c>
      <c r="D19" s="366" t="s">
        <v>621</v>
      </c>
      <c r="E19" s="367">
        <v>3.2773150000000001E-6</v>
      </c>
      <c r="F19" s="365">
        <f>E19*G19</f>
        <v>0</v>
      </c>
      <c r="G19" s="365"/>
    </row>
    <row r="20" spans="1:7">
      <c r="A20" s="366">
        <v>10</v>
      </c>
      <c r="B20" s="366" t="s">
        <v>638</v>
      </c>
      <c r="C20" s="366" t="s">
        <v>622</v>
      </c>
      <c r="D20" s="366" t="s">
        <v>621</v>
      </c>
      <c r="E20" s="367">
        <v>3.3880136E-7</v>
      </c>
      <c r="F20" s="365">
        <f>E20*G20</f>
        <v>0</v>
      </c>
      <c r="G20" s="365"/>
    </row>
    <row r="21" spans="1:7">
      <c r="A21" s="366">
        <v>11</v>
      </c>
      <c r="B21" s="366" t="s">
        <v>637</v>
      </c>
      <c r="C21" s="366" t="s">
        <v>622</v>
      </c>
      <c r="D21" s="366" t="s">
        <v>621</v>
      </c>
      <c r="E21" s="367">
        <v>6.1025120000000004E-8</v>
      </c>
      <c r="F21" s="365">
        <f>E21*G21</f>
        <v>0</v>
      </c>
      <c r="G21" s="365"/>
    </row>
    <row r="22" spans="1:7">
      <c r="A22" s="366">
        <v>12</v>
      </c>
      <c r="B22" s="366" t="s">
        <v>636</v>
      </c>
      <c r="C22" s="366" t="s">
        <v>622</v>
      </c>
      <c r="D22" s="366" t="s">
        <v>621</v>
      </c>
      <c r="E22" s="367">
        <v>9.9086781000000008E-10</v>
      </c>
      <c r="F22" s="365">
        <f>E22*G22</f>
        <v>0</v>
      </c>
      <c r="G22" s="365"/>
    </row>
    <row r="23" spans="1:7">
      <c r="A23" s="366">
        <v>13</v>
      </c>
      <c r="B23" s="366" t="s">
        <v>635</v>
      </c>
      <c r="C23" s="366" t="s">
        <v>622</v>
      </c>
      <c r="D23" s="366" t="s">
        <v>621</v>
      </c>
      <c r="E23" s="367">
        <v>2.2829991000000002E-9</v>
      </c>
      <c r="F23" s="365">
        <f>E23*G23</f>
        <v>0</v>
      </c>
      <c r="G23" s="365"/>
    </row>
    <row r="24" spans="1:7">
      <c r="A24" s="366">
        <v>14</v>
      </c>
      <c r="B24" s="366" t="s">
        <v>634</v>
      </c>
      <c r="C24" s="366" t="s">
        <v>622</v>
      </c>
      <c r="D24" s="366" t="s">
        <v>621</v>
      </c>
      <c r="E24" s="367">
        <v>4.4372271000000001E-6</v>
      </c>
      <c r="F24" s="365">
        <f>E24*G24</f>
        <v>0</v>
      </c>
      <c r="G24" s="365"/>
    </row>
    <row r="25" spans="1:7">
      <c r="A25" s="366">
        <v>15</v>
      </c>
      <c r="B25" s="366" t="s">
        <v>633</v>
      </c>
      <c r="C25" s="366" t="s">
        <v>622</v>
      </c>
      <c r="D25" s="366" t="s">
        <v>621</v>
      </c>
      <c r="E25" s="366">
        <v>3.7927825999999997E-4</v>
      </c>
      <c r="F25" s="365">
        <f>E25*G25</f>
        <v>7.9648434599999991E-3</v>
      </c>
      <c r="G25" s="365">
        <v>21</v>
      </c>
    </row>
    <row r="26" spans="1:7">
      <c r="A26" s="366">
        <v>16</v>
      </c>
      <c r="B26" s="366" t="s">
        <v>632</v>
      </c>
      <c r="C26" s="366" t="s">
        <v>622</v>
      </c>
      <c r="D26" s="366" t="s">
        <v>621</v>
      </c>
      <c r="E26" s="367">
        <v>1.2686276000000001E-8</v>
      </c>
      <c r="F26" s="365">
        <f>E26*G26</f>
        <v>0</v>
      </c>
      <c r="G26" s="365"/>
    </row>
    <row r="27" spans="1:7">
      <c r="A27" s="366">
        <v>17</v>
      </c>
      <c r="B27" s="366" t="s">
        <v>631</v>
      </c>
      <c r="C27" s="366" t="s">
        <v>622</v>
      </c>
      <c r="D27" s="366" t="s">
        <v>621</v>
      </c>
      <c r="E27" s="367">
        <v>6.9310786000000001E-7</v>
      </c>
      <c r="F27" s="365">
        <f>E27*G27</f>
        <v>0</v>
      </c>
      <c r="G27" s="365"/>
    </row>
    <row r="28" spans="1:7">
      <c r="A28" s="366">
        <v>18</v>
      </c>
      <c r="B28" s="366" t="s">
        <v>630</v>
      </c>
      <c r="C28" s="366" t="s">
        <v>622</v>
      </c>
      <c r="D28" s="366" t="s">
        <v>621</v>
      </c>
      <c r="E28" s="366">
        <v>1.9322568999999999E-3</v>
      </c>
      <c r="F28" s="365">
        <f>E28*G28</f>
        <v>0</v>
      </c>
      <c r="G28" s="365"/>
    </row>
    <row r="29" spans="1:7">
      <c r="A29" s="366">
        <v>19</v>
      </c>
      <c r="B29" s="366" t="s">
        <v>629</v>
      </c>
      <c r="C29" s="366" t="s">
        <v>622</v>
      </c>
      <c r="D29" s="366" t="s">
        <v>621</v>
      </c>
      <c r="E29" s="366">
        <v>7.7368393000000002E-4</v>
      </c>
      <c r="F29" s="365">
        <f>E29*G29</f>
        <v>0</v>
      </c>
      <c r="G29" s="365"/>
    </row>
    <row r="30" spans="1:7">
      <c r="A30" s="366">
        <v>20</v>
      </c>
      <c r="B30" s="366" t="s">
        <v>628</v>
      </c>
      <c r="C30" s="366" t="s">
        <v>622</v>
      </c>
      <c r="D30" s="366" t="s">
        <v>621</v>
      </c>
      <c r="E30" s="367">
        <v>1.0726467E-8</v>
      </c>
      <c r="F30" s="365">
        <f>E30*G30</f>
        <v>0</v>
      </c>
      <c r="G30" s="365"/>
    </row>
    <row r="31" spans="1:7">
      <c r="A31" s="366">
        <v>21</v>
      </c>
      <c r="B31" s="366" t="s">
        <v>627</v>
      </c>
      <c r="C31" s="366" t="s">
        <v>622</v>
      </c>
      <c r="D31" s="366" t="s">
        <v>621</v>
      </c>
      <c r="E31" s="366">
        <v>1.0121898999999999E-4</v>
      </c>
      <c r="F31" s="365">
        <f>E31*G31</f>
        <v>0</v>
      </c>
      <c r="G31" s="365"/>
    </row>
    <row r="32" spans="1:7">
      <c r="A32" s="366">
        <v>22</v>
      </c>
      <c r="B32" s="366" t="s">
        <v>626</v>
      </c>
      <c r="C32" s="366" t="s">
        <v>622</v>
      </c>
      <c r="D32" s="366" t="s">
        <v>625</v>
      </c>
      <c r="E32" s="366">
        <v>24374.880000000001</v>
      </c>
      <c r="F32" s="365">
        <f>E32*G32</f>
        <v>0</v>
      </c>
      <c r="G32" s="365"/>
    </row>
    <row r="33" spans="1:7">
      <c r="A33" s="366">
        <v>23</v>
      </c>
      <c r="B33" s="366" t="s">
        <v>624</v>
      </c>
      <c r="C33" s="366" t="s">
        <v>622</v>
      </c>
      <c r="D33" s="366" t="s">
        <v>621</v>
      </c>
      <c r="E33" s="366">
        <v>1.3658546999999999E-3</v>
      </c>
      <c r="F33" s="365">
        <f>E33*G33</f>
        <v>0</v>
      </c>
      <c r="G33" s="365"/>
    </row>
    <row r="34" spans="1:7">
      <c r="A34" s="366">
        <v>24</v>
      </c>
      <c r="B34" s="366" t="s">
        <v>623</v>
      </c>
      <c r="C34" s="366" t="s">
        <v>622</v>
      </c>
      <c r="D34" s="366" t="s">
        <v>621</v>
      </c>
      <c r="E34" s="367">
        <v>9.0591453999999999E-8</v>
      </c>
      <c r="F34" s="365">
        <f>E34*G34</f>
        <v>0</v>
      </c>
      <c r="G34" s="365"/>
    </row>
    <row r="35" spans="1:7">
      <c r="A35" s="366"/>
      <c r="B35" s="366"/>
      <c r="C35" s="366"/>
      <c r="D35" s="366"/>
      <c r="E35" s="366"/>
      <c r="F35" s="365">
        <f>SUM(F14:F34)</f>
        <v>0.30588238165999998</v>
      </c>
      <c r="G35" s="365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이름이 지정된 범위</vt:lpstr>
      </vt:variant>
      <vt:variant>
        <vt:i4>6</vt:i4>
      </vt:variant>
    </vt:vector>
  </HeadingPairs>
  <TitlesOfParts>
    <vt:vector size="16" baseType="lpstr">
      <vt:lpstr>계산기준</vt:lpstr>
      <vt:lpstr>제외기준_투입물분석</vt:lpstr>
      <vt:lpstr>공정흐름도</vt:lpstr>
      <vt:lpstr>제조전단계</vt:lpstr>
      <vt:lpstr>제조단계</vt:lpstr>
      <vt:lpstr>제품수송</vt:lpstr>
      <vt:lpstr>폐기단계</vt:lpstr>
      <vt:lpstr>배출계수</vt:lpstr>
      <vt:lpstr>참고.에너지밀도</vt:lpstr>
      <vt:lpstr>참고.DB계출계수 계산법</vt:lpstr>
      <vt:lpstr>간접DB명</vt:lpstr>
      <vt:lpstr>간접배출계수</vt:lpstr>
      <vt:lpstr>직접DB명</vt:lpstr>
      <vt:lpstr>직접배출계수</vt:lpstr>
      <vt:lpstr>폐기DB명</vt:lpstr>
      <vt:lpstr>폐기배출계수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Sunyoung Kim</dc:creator>
  <cp:lastModifiedBy>Sunyoung Kim</cp:lastModifiedBy>
  <dcterms:created xsi:type="dcterms:W3CDTF">2012-03-12T09:28:04Z</dcterms:created>
  <dcterms:modified xsi:type="dcterms:W3CDTF">2012-05-11T05:44:41Z</dcterms:modified>
</cp:coreProperties>
</file>